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Table" sheetId="1" r:id="rId1"/>
    <sheet name="Amended Table" sheetId="2" r:id="rId2"/>
    <sheet name="Proposed taxes &amp; levies" sheetId="3" r:id="rId3"/>
    <sheet name="ACC employment levies" sheetId="4" r:id="rId4"/>
    <sheet name="ACC earners premium" sheetId="5" r:id="rId5"/>
    <sheet name="Motor vehicle levies" sheetId="6" r:id="rId6"/>
    <sheet name="Updates revisions" sheetId="7" r:id="rId7"/>
    <sheet name="Estimated_Gov_Gain" sheetId="8" state="hidden" r:id="rId8"/>
  </sheets>
  <definedNames>
    <definedName name="_xlnm.Print_Area" localSheetId="0">'Table'!$A$28:$E$171</definedName>
    <definedName name="_xlnm.Print_Titles" localSheetId="2">'Proposed taxes &amp; levies'!$1:$3</definedName>
    <definedName name="_xlnm.Print_Titles" localSheetId="0">'Table'!$1:$8</definedName>
  </definedNames>
  <calcPr fullCalcOnLoad="1"/>
</workbook>
</file>

<file path=xl/sharedStrings.xml><?xml version="1.0" encoding="utf-8"?>
<sst xmlns="http://schemas.openxmlformats.org/spreadsheetml/2006/main" count="805" uniqueCount="484">
  <si>
    <t>2.  Accident insurance (Motor Vehicle Premium and Motor Vehcile Account Levy) Regulations 2001. 2001/53</t>
  </si>
  <si>
    <t>3.  Injury Prevention, Rehabilitation, and Compensation (Motor Vehicle Levy and Motor Vehicle Account Residual Levy) Regulations 2001. 2001/409.</t>
  </si>
  <si>
    <t>4.  Injury Prevention, Rehabilitation, and Compensation (Motor Vehicle Levy and Motor Vehicle Account Residual Levy) Regulations 2003. 2003/102.</t>
  </si>
  <si>
    <t>5.  Injury Prevention, Rehabilitation, and Compensation (Motor Vehicle Levy and Motor Vehicle Account Residual Levy) Regulations (No 2) 2003. 2003/387.</t>
  </si>
  <si>
    <t>(1)</t>
  </si>
  <si>
    <t>(2)</t>
  </si>
  <si>
    <t>(3)</t>
  </si>
  <si>
    <t>(4)</t>
  </si>
  <si>
    <t>(5)</t>
  </si>
  <si>
    <t>Class Number.  Starting date</t>
  </si>
  <si>
    <t>Since December 1999 there has been quite a few changes in various motor vehicle levies (both increases and decreases).  The main increases are below.  See attached table for total motor vehicle levy changes since December 1999.</t>
  </si>
  <si>
    <t>Raised the total amount of levies for non-petrol vehicles.</t>
  </si>
  <si>
    <t>Increase in number of motor vehicle classifications, levies raised. From 1 July 2002</t>
  </si>
  <si>
    <t>Fall in motor vehicle levies from 1 July 2004</t>
  </si>
  <si>
    <t>Increase in motor vehicle levies payable for non-petrol vehicles. From 1 July 2003</t>
  </si>
  <si>
    <t>A reduction in motor vehicle levies from 1 July 2004. See attached table for details.</t>
  </si>
  <si>
    <t>Injury Prevention, Rehabilitation, and Compensation (Motor Vehicle Levy and Motor Vehicle Account Residual Levy) Regulations 2003. 2003/102
Pursuant to sections 329 and 333 of the Injury Prevention, Rehabilitation, and Compensation Act 2001</t>
  </si>
  <si>
    <t>Increase in the ACC levy on petrol</t>
  </si>
  <si>
    <t>From 1 April 2008, the tax rebate cap for individuals, companies and Maori authorities was removed.  Previously, for individuals, the maximum rebate was the smaller of 33 1/3% of the total of the charitable gifts paid in the income year, or $630.</t>
  </si>
  <si>
    <t>Education (Export Education Levy) Regulations 2007.  2007/364
Pursuant to section 238H of the Education Act 1989</t>
  </si>
  <si>
    <t>A159366: Tax &amp; levy changes since November 1999</t>
  </si>
  <si>
    <t>Prescribe the fee for an application for a determiniation by the chief executive (in relation to, for example, whether particular matters comply with the building code) under subpart 1 of Part 3 of the Building Act 2004.  Fees -  $281.25 (Incl. GST) if the application relates to a dwelling, and multi-unit dwelling with 4 or fewer units, or $562.50 if the application relates to any other building.</t>
  </si>
  <si>
    <t>Updates and revisions to tables</t>
  </si>
  <si>
    <t>Exclusion of bobby calves from the levy</t>
  </si>
  <si>
    <t>Biosecurity (Bovine Tuberculosis - Cattle Levy) Amendment Order 2004. 2004/266
Pursuant to section 90 of the Biosecurity Act 1993</t>
  </si>
  <si>
    <t>Increases the weight of a cattle beast that fits the definition under the levy from those that exceed 27kg dressed carcass weight to 40kg dressed carcass weight.  This effectively exempts bobby calves from the levy.</t>
  </si>
  <si>
    <t xml:space="preserve">  Also included the levy for American Foulbrood - Apiary and Beekeeper levy, and the exclusion of bobby calves from the Bovine tuberculosis - cattle levy.</t>
  </si>
  <si>
    <t xml:space="preserve">  Grant Cleland, 18 March 2005.</t>
  </si>
  <si>
    <t>TAXES AND LEVIES: CHANGES SINCE NOVEMBER 1999</t>
  </si>
  <si>
    <t>Income tax</t>
  </si>
  <si>
    <t>Details</t>
  </si>
  <si>
    <t>Date effective from</t>
  </si>
  <si>
    <t>Taxation (Tax Rate Increase) Act 1999</t>
  </si>
  <si>
    <t>Resident witholding tax</t>
  </si>
  <si>
    <t>Fringe benefit tax</t>
  </si>
  <si>
    <r>
      <t xml:space="preserve">Resident witholding tax source deduction rate on interest and dividends </t>
    </r>
    <r>
      <rPr>
        <u val="single"/>
        <sz val="10"/>
        <rFont val="Arial"/>
        <family val="2"/>
      </rPr>
      <t>increased</t>
    </r>
    <r>
      <rPr>
        <sz val="10"/>
        <rFont val="Arial"/>
        <family val="0"/>
      </rPr>
      <t xml:space="preserve"> (from either 19.5% or 33%) to 39% where a tax file number has been declared. Non-declaration rate </t>
    </r>
    <r>
      <rPr>
        <u val="single"/>
        <sz val="10"/>
        <rFont val="Arial"/>
        <family val="2"/>
      </rPr>
      <t>reduced</t>
    </r>
    <r>
      <rPr>
        <sz val="10"/>
        <rFont val="Arial"/>
        <family val="0"/>
      </rPr>
      <t xml:space="preserve"> from 45% to 39%.</t>
    </r>
  </si>
  <si>
    <t xml:space="preserve">Increased from 49% to 64% on fringe benefits provided from April 1, 2000. </t>
  </si>
  <si>
    <t>Relevant legislation or regulation</t>
  </si>
  <si>
    <t xml:space="preserve">Witholding tax </t>
  </si>
  <si>
    <t>Trust income tax</t>
  </si>
  <si>
    <t>Taxation (Beneficiary Income of Minors, Services-Related Payments and Remedial Matters) Act 2001</t>
  </si>
  <si>
    <t>Final tax rate for minors receiving family trust income increased to 33%. This raised the rate from the minor's marginal tax rate (19.5%) to the 33% trustee tax rate.</t>
  </si>
  <si>
    <t>Telecommunications Commissioner Levy</t>
  </si>
  <si>
    <r>
      <t xml:space="preserve">The ACC Self-Employed Work Account and ACC Employers' Account were merged, effective from 1 April 2007, with the new account called the </t>
    </r>
    <r>
      <rPr>
        <i/>
        <sz val="10"/>
        <rFont val="Bookman Old Style"/>
        <family val="1"/>
      </rPr>
      <t xml:space="preserve">Work </t>
    </r>
  </si>
  <si>
    <r>
      <t>Account.</t>
    </r>
    <r>
      <rPr>
        <sz val="10"/>
        <rFont val="Bookman Old Style"/>
        <family val="1"/>
      </rPr>
      <t xml:space="preserve">  The new account is for personal injuries in the workplace.</t>
    </r>
  </si>
  <si>
    <t>These regulations speficied the fees payable to the Secretary for Internal Affairs to enable the recovery of direct and indirect costs of the Secretary, the Gambling Commission, and the police arising from their duties and responsibilities under the Gambling Act 2003.
For example, the annual casino operator's fees total $4.623 million for the sixe casinos operating in New Zealand.
The Gaming and Lotteries (Licence Fees) regulations 1997 are revoked (along with some other regulations on the gambling industry.</t>
  </si>
  <si>
    <t>These regulations specify the fees payable to the Secretary for Internal Affairs to enable the recovery of the direct and indirect costs of the Secretary, the Gambling Commission, and the police arising from their duties and responsibilties under the Gambling Act 2003.
For example, for the first 12-month period after the commencement of these regulations, the annual casino operators fee totals $6.108 million, and $5.898 million for each subsequent 12-month period.
Revoked are the Gambling (Electronic Monitoring Fees) Regulations 2006 (2006/41) and the Gambling (Fees and Revocations) Regulations 2004 (2004/154).</t>
  </si>
  <si>
    <t>Last Act checked: 2008/19</t>
  </si>
  <si>
    <t>Infringement offences and fees under the Building Act 2004</t>
  </si>
  <si>
    <t>Cigars, cheroots, cigarillos and cigarettes containing tobacco,  excise duty raised from $243.44 per Kilograms Tobacco Content (KTC - ie pure tobacco without packaging) to $299.44 (+22.8%). Cigarettes not exceeding in weight 0.8 kg actual tobacco content per 1,000 cigarettes raised from $195.11 per KTC to $239.55 (+22.7%). 
This duty increase changed the average price of a packet of 20 cigarettes from $7.20 to $8.20. 
The Government's stated reason for this increase to discourage smoking.</t>
  </si>
  <si>
    <t>Drivers' licence fees</t>
  </si>
  <si>
    <t xml:space="preserve">ACC levies </t>
  </si>
  <si>
    <t>Government announcement in early December 2001 that ACC levies would rise from April 1, 2002. The following increases were implemented:</t>
  </si>
  <si>
    <t>* Self employed workers levy increased 40% from average $1.35 to $1.75 for each $100 of income.</t>
  </si>
  <si>
    <t>* Wage earner's levy increased 10 cents to $1.20 per $100 of income.</t>
  </si>
  <si>
    <t>ACC motor vehicle levies</t>
  </si>
  <si>
    <t>* Motorbike registration levy raised from $134.87 to $211.65 (+57%).</t>
  </si>
  <si>
    <t>* Increased range of motor vehicle classifications introduced (raising the number from 4 to 9). Includes new levies on non-petrol driven motor vehicles ranging from $58.14 to $176.10, plus a $249.15 levy on non-petrol driven motor cycles.</t>
  </si>
  <si>
    <t>5 November 2002, Environment Minister proposes new levy on  dumping rubbish.</t>
  </si>
  <si>
    <t>Updated with proposed changes by D.Williams at 3 December 2002</t>
  </si>
  <si>
    <t>Updated with foreign student levy on 28th January 2003.  Grant Cleland.</t>
  </si>
  <si>
    <t>Education (Export Education Levy)</t>
  </si>
  <si>
    <t>Alcohol</t>
  </si>
  <si>
    <t>Updated with excise duty on lower alcoholic beverages (14-23%) on 7th May 2003.  Grant Cleland</t>
  </si>
  <si>
    <t xml:space="preserve">Staples Tax Guide, </t>
  </si>
  <si>
    <t>2007/08</t>
  </si>
  <si>
    <r>
      <t xml:space="preserve">Hon Ruth Dyson, </t>
    </r>
    <r>
      <rPr>
        <i/>
        <sz val="10"/>
        <rFont val="Bookman Old Style"/>
        <family val="1"/>
      </rPr>
      <t>Government confirms 2007/08 ACC levies.</t>
    </r>
    <r>
      <rPr>
        <sz val="10"/>
        <rFont val="Bookman Old Style"/>
        <family val="1"/>
      </rPr>
      <t xml:space="preserve">  15 December 2006.</t>
    </r>
  </si>
  <si>
    <t>Injury Prevention, Rehabilitation, and Compensation (Earners' Levy) Regulations 2007. SR 2007/71.</t>
  </si>
  <si>
    <t>(8)</t>
  </si>
  <si>
    <t>8.  Injury Prevention, Rehabilitation, and Compensation (Motor Vehicle Levies) Regulations 2007.  2007/20.</t>
  </si>
  <si>
    <t>Annual rate of motor vehicle levy</t>
  </si>
  <si>
    <t>Annual rate of motor vehicle account residual levy</t>
  </si>
  <si>
    <t>From 1 July 2007</t>
  </si>
  <si>
    <r>
      <t>Staples Tax Guide, 2006 (66th Edition).</t>
    </r>
    <r>
      <rPr>
        <i/>
        <sz val="10"/>
        <rFont val="Bookman Old Style"/>
        <family val="1"/>
      </rPr>
      <t xml:space="preserve"> 10.30 Earner levy.</t>
    </r>
    <r>
      <rPr>
        <sz val="10"/>
        <rFont val="Bookman Old Style"/>
        <family val="1"/>
      </rPr>
      <t xml:space="preserve"> P.2.</t>
    </r>
  </si>
  <si>
    <t>Updated by:</t>
  </si>
  <si>
    <t xml:space="preserve">Earners levy </t>
  </si>
  <si>
    <t>Regulations</t>
  </si>
  <si>
    <t>Injury Prevention, Rehabilitation, and Compensation (Earners' Levy) Regulations 2006. SR 2006/16.</t>
  </si>
  <si>
    <r>
      <t xml:space="preserve">Hon Ruth Dyson, </t>
    </r>
    <r>
      <rPr>
        <i/>
        <sz val="10"/>
        <rFont val="Bookman Old Style"/>
        <family val="1"/>
      </rPr>
      <t>Government confirms 2006/07 ACC levies.</t>
    </r>
    <r>
      <rPr>
        <sz val="10"/>
        <rFont val="Bookman Old Style"/>
        <family val="1"/>
      </rPr>
      <t xml:space="preserve">  14 December 2005.</t>
    </r>
  </si>
  <si>
    <t>All rates are GST exclusive except the Earners levy which includes GST</t>
  </si>
  <si>
    <t>* Non-petrol driven motorcars, self propelled caravans, mobile cranes, passenger service vehicles total annual levy raised from $166.10 to $200.96</t>
  </si>
  <si>
    <t>* Non-petrol driven mopeds, tractors, veteran/vintage motor vehicles levy raised from $58.14 to $70.34</t>
  </si>
  <si>
    <t>* non-petrol driven motorcycles total annual levy raised from $249.15 to $271.52</t>
  </si>
  <si>
    <t>* non-petrol driven goods service vehicles annual total levy raised from $176.10 to $221.31</t>
  </si>
  <si>
    <t>Customs and Excise (Alcholic Beverages) Amendment Act 2003</t>
  </si>
  <si>
    <t>Updated with revised ACC motor vehicle levy information, 24 June 2003. Antony Flux</t>
  </si>
  <si>
    <t>ACC Levy component of petrol excise tax</t>
  </si>
  <si>
    <t>Greenhouse Gas Research Levy (also referred to in media reports as Kyoto tax, flatulence tax or emissions tax)</t>
  </si>
  <si>
    <r>
      <t xml:space="preserve">Introduces a fund withdrawal tax of five percent of an employer's contribution to an amount withdrawn from a superannuation fund under certain circumstances.  The measure is intended to counter avoidance, through the use of superannuation funds, of the increase in the top personal tax rate, effective from 1 April 2000.  
Inland Revenue Department, </t>
    </r>
    <r>
      <rPr>
        <i/>
        <sz val="10"/>
        <rFont val="Arial"/>
        <family val="2"/>
      </rPr>
      <t>The new superannuation fund withdrawal tax.</t>
    </r>
    <r>
      <rPr>
        <sz val="10"/>
        <rFont val="Arial"/>
        <family val="0"/>
      </rPr>
      <t xml:space="preserve">
http://www.taxpolicy.ird.govt.nz/publications/files/sscwt_sept.pdf </t>
    </r>
  </si>
  <si>
    <t>Land Transport (Driver Licensing and Driver Testing Fees) Amendment Regulations 2001. 2001/366
Pursuant to sections 167 and 168 of the Land Transport Act 1998</t>
  </si>
  <si>
    <t>Updated in February 2007.  A new international investment income tax regime.  Likely increases in airport security costs.</t>
  </si>
  <si>
    <t>Act gained assent on 18 December 2006</t>
  </si>
  <si>
    <r>
      <t xml:space="preserve">Licence renewal fee for 10 year licence raised from $29.50 to $44.30.  A learner licence (all classes) and restricted licence (class one and six) increased by $5.80, from $33.50 to $39.30.
The cost of a full licence fell from $45 to $44.30 
Cost of getting a (new) full licence </t>
    </r>
    <r>
      <rPr>
        <u val="single"/>
        <sz val="10"/>
        <rFont val="Arial"/>
        <family val="2"/>
      </rPr>
      <t>reduced</t>
    </r>
    <r>
      <rPr>
        <sz val="10"/>
        <rFont val="Arial"/>
        <family val="2"/>
      </rPr>
      <t xml:space="preserve"> from $37.50 to $18.30 for those aged 75 to 79 years, and reduced from $36  to $18.30 for those aged 80 years and over.  </t>
    </r>
  </si>
  <si>
    <t>Injury Prevention, Rehabilitation, and Compensation (Motor Vehicle Levy and Motor Vehicle Account Residual Levy) Regulations (No 2) 2003. 2003/387
Pursuant to sections 329 and 333 of the Injury Prevention, Rehabilitation, and Compensation Act 2001</t>
  </si>
  <si>
    <t>Injury Prevention, Rehabilitation, and Compensation (Motor Vehicle Levy and Motor Vehicle Account Residual Levy) Regulations 2001.  2001/409
Pursuant to sections 329 and 333 of the Injury Prevention, Rehabilitation, and Compensation Act 2001</t>
  </si>
  <si>
    <t>* Car ownership levy increased 10% from $128.45 to $141.10.</t>
  </si>
  <si>
    <t>Class Number</t>
  </si>
  <si>
    <t>1.  Ambulances, fire bridage vehicles, hearses, EB class vehicles, trailers</t>
  </si>
  <si>
    <t>Nil</t>
  </si>
  <si>
    <t>2.  Goods service vehicles, motor cars, self-propelled caravans, mobile cranes, passenger service vehicles, all motor vehicles not elsewhere classified</t>
  </si>
  <si>
    <t>2.  Petrol driven - motor cars, self-propelled caravans, mobile cranes, passenger service vehicles, all petrol driven motor vehicles not elsewhere classified</t>
  </si>
  <si>
    <t>3.  Mopeds, tractors, veteran or vintage motor vehicles, non-registered vehicles</t>
  </si>
  <si>
    <t>3.  Petrol driven - Mopeds, tractors, veteran or vintage motor vehicles, non-registered vehicles</t>
  </si>
  <si>
    <t>4.  Motor cycles</t>
  </si>
  <si>
    <t>4.  Petrol driven - motor cycles</t>
  </si>
  <si>
    <t>5.  Petrol driven - goods service vehicles</t>
  </si>
  <si>
    <t>6.  Non-petrol driven - motorcars, self-propelled caravans, mobile cranes, passenger service vehicles, all non-petrol motor vehicle not elsewhere classified</t>
  </si>
  <si>
    <t>7.  Non-petrol driven - mopeds, tractors, veteran and vintage motor vehicles, non-registered vehicles</t>
  </si>
  <si>
    <t>8.  Non-petrol driven - motor cycles</t>
  </si>
  <si>
    <t>Building (Infringement Offences, Fees, and Forms) Regulations 2007. 207/403.
Pursuant to section 402(1)(y) to (za) of the Building Act 2004.</t>
  </si>
  <si>
    <t>Reduction in the company tax rate from 33% to 30%</t>
  </si>
  <si>
    <t>Announced in Budget 2007.
Land Transport Management Amendmend Bill (currently with the Transport and Industrial Relations Select Committee, and due to be reported back to the House on 23 May 2008)</t>
  </si>
  <si>
    <r>
      <t xml:space="preserve">A regional fuel tax was announced in the 2007 Budget for specific transport capital projects.  It was stated that a 10cents per litre petrol tax in Auckland would raise approximately $120 million a year, and could support debt of $1.5 billion over 30 years.  
</t>
    </r>
    <r>
      <rPr>
        <sz val="9"/>
        <rFont val="Arial"/>
        <family val="2"/>
      </rPr>
      <t xml:space="preserve">Hon. Annette King, </t>
    </r>
    <r>
      <rPr>
        <i/>
        <sz val="9"/>
        <rFont val="Arial"/>
        <family val="2"/>
      </rPr>
      <t>Funding certainty for transport improvements.</t>
    </r>
    <r>
      <rPr>
        <sz val="9"/>
        <rFont val="Arial"/>
        <family val="2"/>
      </rPr>
      <t xml:space="preserve">  17 May 2007.  http://www.beehive.govt.nz/ViewDocument.aspx?DocumentID=29350
</t>
    </r>
    <r>
      <rPr>
        <sz val="10"/>
        <rFont val="Arial"/>
        <family val="2"/>
      </rPr>
      <t>The Bill allows for regional fuel tax schemes to be prepared by the regional land transport committees responsible for preparing regional land transport programmes.  According to the Bill, regional fuel tax schemes are limited to a maximum of 10 cents per litres and a period of 35 years.  Provision is made for public consultation.  If the Bill becomes law, any regional scheme is implemented by Order in Council on the recommendation of the Ministers of Finance and Transport, who must be satisfied that the regional fuel tax and associated scheme will contribute to an affordable, integrated, safe, responsive, and sustainable land transport system, and will result in a net benefit to the region.</t>
    </r>
  </si>
  <si>
    <r>
      <t xml:space="preserve">New Zealand and Japan signed a treaty in November 2007 which allows New Zealand to hold some of its emergency oil reserves in Japan.  The bilteral treaty with Japan includes an undertaken by Japan not to impede release of stocks to New Zealand in the event of an emergency.
Source: Hon David Parker, </t>
    </r>
    <r>
      <rPr>
        <i/>
        <sz val="10"/>
        <rFont val="Arial"/>
        <family val="2"/>
      </rPr>
      <t>Oil stocks agreement signed with Japan.</t>
    </r>
    <r>
      <rPr>
        <sz val="10"/>
        <rFont val="Arial"/>
        <family val="2"/>
      </rPr>
      <t xml:space="preserve">  5 November 2007.  http://www.beehive.govt.nz/release/oil+stocks+agreement+signed+japan</t>
    </r>
  </si>
  <si>
    <r>
      <t xml:space="preserve">New Zealand and the Netherlands signed a treaty in April 2008, which allows New Zealand to hold some of its emergency oil reserves in the Netherlands.
Source:  Hon David Parker, </t>
    </r>
    <r>
      <rPr>
        <i/>
        <sz val="10"/>
        <rFont val="Arial"/>
        <family val="2"/>
      </rPr>
      <t>Oil stocks agreement signed with the Netherlands.</t>
    </r>
    <r>
      <rPr>
        <sz val="10"/>
        <rFont val="Arial"/>
        <family val="2"/>
      </rPr>
      <t xml:space="preserve">  http://www.beehive.govt.nz/release/oil+stocks+agreement+signed+netherlands</t>
    </r>
  </si>
  <si>
    <r>
      <t xml:space="preserve">The Government announced on 8 June 2006 that the Ministry for Economic Development would invite tenders for stock in July 2007.  Energy Minister, David Parker said that the government would also meet the costs of acquiring the additional reserves to avoid the need to impose a levy on the sale of petrol and diesel.  Costs are estimated at around $50 million over the next three years.
Source:  Hon David Parker, </t>
    </r>
    <r>
      <rPr>
        <i/>
        <sz val="10"/>
        <rFont val="Arial"/>
        <family val="2"/>
      </rPr>
      <t>Tenders invited for additional oil stocks.</t>
    </r>
    <r>
      <rPr>
        <sz val="10"/>
        <rFont val="Arial"/>
        <family val="2"/>
      </rPr>
      <t xml:space="preserve">  8 June 2006.</t>
    </r>
  </si>
  <si>
    <t>Emissions Trading Scheme</t>
  </si>
  <si>
    <t>Climate Change (Emissions Trading and Renewable Preference) Bill
Currently before the Finance and Expenditure Committee, and due to be reported back to the House on 10 June 2008.</t>
  </si>
  <si>
    <r>
      <t xml:space="preserve">This Bill introduces a greenhouse gas Emissions Trading Scheme in New Zealand (NZ ETS).  Over time, the NZ ETS will cover all gases and all sectors.  The primary unit of trade is the NZ ETS is a New Zealand unit (NZU), issued by the government.  For the first commitment period of the Protocol (2008-2012), each NZU issued by the government will be backed by a Kyoto unit held in a Crown holding account in the Registry.
The Reserve Bank, in their March 2008 </t>
    </r>
    <r>
      <rPr>
        <i/>
        <sz val="10"/>
        <rFont val="Arial"/>
        <family val="2"/>
      </rPr>
      <t>Monetary Policy Statment</t>
    </r>
    <r>
      <rPr>
        <sz val="10"/>
        <rFont val="Arial"/>
        <family val="2"/>
      </rPr>
      <t>, estimate that based on an emissions unit price of $25 a tonne, the emissions trading scheme is assumed to increase annual CPI inflation by about 0.3 percentage points in 2009 due to higher petrol prices, and 0.4 percentage points in 2010 as electricity prices increase.</t>
    </r>
  </si>
  <si>
    <t>Increase in rebates for donations</t>
  </si>
  <si>
    <t>Injury Prevention, Rehabilitation, and Compensation (Motor Vehicle Levies) Regulations 2004. 2004/436
Pursuant to sections 329 and 333 of the Injury Prevention, Rehabilitation, and Compensation Act 2001</t>
  </si>
  <si>
    <t>An increase in the ACC levy component of petroleum fuels excise tax to 5.78 cents per litre from 1 July 2005.</t>
  </si>
  <si>
    <t>(7)</t>
  </si>
  <si>
    <t>7.  Injury Prevention, Rehabilitation, and Compensation (Motor Vehicle Levies) Regulations 2006.  2006/17.</t>
  </si>
  <si>
    <t>Total motor vehicle levies (includes motor vehicle levy and motor vehicle account residual levy)($, excl GST)</t>
  </si>
  <si>
    <t>Updated to include the announcement that the carbon tax will not be proceeding.  Grant Cleland.</t>
  </si>
  <si>
    <t>Gambling (Electronic Monitoring Fees) Regulations 2006.
2006/41
Pursuant to section 370 of the Gambling Act 2003</t>
  </si>
  <si>
    <t>A monitoring fee must be paid by the holder of a class 4 operator's licence for the electronic monitoring of its gaming machines (GST incl).
A monitoring fee for each day or part of day (per gaming machine) of $1.14
A late connection fee of $250 for those that do not connect their machines within the time specified.</t>
  </si>
  <si>
    <t>Updated to include an electronic monitoring fee on gambling machines, an increase in excise duty on petrol, and an increase in road user charges.  Grant Cleland, 5 April 2006.</t>
  </si>
  <si>
    <t>Road User Charges (Rates) Order 2006. 2006/31
Pursuant to section 20 of the Road User Charges Act 1977</t>
  </si>
  <si>
    <t xml:space="preserve">This order increases certain rates of road user charges payable under the Road User Charges Act 1977.  </t>
  </si>
  <si>
    <t>Excise and Excise-Equivalent Duties (Motor Spirits Indexation) Amendment Order 2006.
2006/33
Pursuant to section 79A of the Customs and Excise Act 1996</t>
  </si>
  <si>
    <t>Decrease in motor vehicle levies from 1 July 2006</t>
  </si>
  <si>
    <t>A decrease in motor vehicle levies from 1 July 2006.  See attached table for details "Motor vehicle levies".</t>
  </si>
  <si>
    <t>Updated to include the increase in the ACC levy component of the petroleum fuels excise duties to 5.78 c/l from 5.08 c/l on 1 July 2005.  Grant Cleland. 1 July 2005.</t>
  </si>
  <si>
    <t>(6)</t>
  </si>
  <si>
    <t>6.  Injury Prevention, Rehabilitation, and Compensation (Motor Vehicle Levies) Regulations 2004.  2004/436.</t>
  </si>
  <si>
    <t>Increase in some motor vehicle levies from 1 July 2005</t>
  </si>
  <si>
    <t>An increase in some motor vehicle levies from 1 July 2005. See attached table for details "Motor vehicle levies".</t>
  </si>
  <si>
    <r>
      <t>Compiled by:</t>
    </r>
    <r>
      <rPr>
        <sz val="10"/>
        <rFont val="Arial"/>
        <family val="2"/>
      </rPr>
      <t xml:space="preserve">  Economics and Industry Team, Parliamentary Library (x9173)</t>
    </r>
  </si>
  <si>
    <t>Since December 1999 there has been quite a few changes in ACC levy rates (both increases and decreases).  See attached table for total ACC levy changes (relating to employers, the self-employed, and all earners) from the financial year 1999/2000 onwards.</t>
  </si>
  <si>
    <t>Increase in ACC levies</t>
  </si>
  <si>
    <t>1999/2000</t>
  </si>
  <si>
    <t>2000/2001</t>
  </si>
  <si>
    <t>2001/2002</t>
  </si>
  <si>
    <t>2002/2003</t>
  </si>
  <si>
    <t>2003/2004</t>
  </si>
  <si>
    <t>2004/2005</t>
  </si>
  <si>
    <t>2005/2006</t>
  </si>
  <si>
    <t>Employers</t>
  </si>
  <si>
    <r>
      <t xml:space="preserve">Composite Levy </t>
    </r>
    <r>
      <rPr>
        <sz val="10"/>
        <rFont val="Bookman Old Style"/>
        <family val="1"/>
      </rPr>
      <t>(for every $100 of payroll)</t>
    </r>
  </si>
  <si>
    <t>Which consists of a:</t>
  </si>
  <si>
    <t xml:space="preserve"> - Work levy</t>
  </si>
  <si>
    <t xml:space="preserve"> - Pre-1999 claims levy</t>
  </si>
  <si>
    <t>Self-employed people</t>
  </si>
  <si>
    <r>
      <t>Composite Levy</t>
    </r>
    <r>
      <rPr>
        <sz val="10"/>
        <rFont val="Bookman Old Style"/>
        <family val="1"/>
      </rPr>
      <t xml:space="preserve"> (for every $100 of earnings)</t>
    </r>
  </si>
  <si>
    <t xml:space="preserve"> - Non-work levy</t>
  </si>
  <si>
    <t>All earners - through Inland Revenue</t>
  </si>
  <si>
    <r>
      <t>Earners levy</t>
    </r>
    <r>
      <rPr>
        <sz val="10"/>
        <rFont val="Bookman Old Style"/>
        <family val="1"/>
      </rPr>
      <t xml:space="preserve"> incl. Residual levy &amp; GST (for every $100 of earnings)</t>
    </r>
  </si>
  <si>
    <t>2004/05 &amp; 2005/06: http://www.acc.co.nz/productslevies/news/acc-levy-rates-2005-06-9-december-2004/ and http://www.ltsa.govt.nz/vehicle-ownership/acc-mv-levy-changes.html</t>
  </si>
  <si>
    <r>
      <t xml:space="preserve">Earners levy each year from CCH, </t>
    </r>
    <r>
      <rPr>
        <u val="single"/>
        <sz val="10"/>
        <rFont val="Bookman Old Style"/>
        <family val="1"/>
      </rPr>
      <t>New Zealand Master Tax Guide</t>
    </r>
    <r>
      <rPr>
        <sz val="10"/>
        <rFont val="Bookman Old Style"/>
        <family val="1"/>
      </rPr>
      <t>.</t>
    </r>
  </si>
  <si>
    <t>2003/04 from Hon Ruth Dyson, Press Release and background paper of 10 December 2003.</t>
  </si>
  <si>
    <t>Parliamentary Library</t>
  </si>
  <si>
    <t xml:space="preserve">Raises the excise duty on alcoholic beverages that contain between 14% and 23% alcohol by volume (includes wine-based products such as sherry and port) with that payable on beverages exceeding 23% alcohol by volume.  </t>
  </si>
  <si>
    <t>Customs and Excise Amendment Regulations 2002. 2002/356
New regulation 24A inserted into the Customs and Excise Act 1996</t>
  </si>
  <si>
    <t>Alcohol Advisory Council Levy</t>
  </si>
  <si>
    <t>Gas (Levy of Industry Participants) Regulations 2005. 2005/209
Pursuant to sections 43ZZE and 54 of the Gas Act 1992</t>
  </si>
  <si>
    <t>Regulations come into force on the 28th day after notification in the Gazette.  Gazetted on 21 July 2005.</t>
  </si>
  <si>
    <t>Changes to marine safety charges</t>
  </si>
  <si>
    <t>Marine Safety Charges Amendment Regulations 2005. 2005/223.
Principal regulations - Marine Safety Charges Regulations 2000. 2000/268
Pursuant to section 191 of the Maritime Transport Act 1994</t>
  </si>
  <si>
    <t>Come into force on the 28th day after notified in the Gazette. Gazetted 4 August 2005.</t>
  </si>
  <si>
    <r>
      <t>Specifies the levy rates payable for the period from 1 July 2007 to 30 June 2010 (inclusive):
casino operator - levy rate 0.72%
gaming machine operator - levy rate 1.70%
Lotteries Commission - levy rate 0.20%
New Zealand Racing Board - levy rate 0.55%
The levy is received by the Commissioner of Inland Revenue.
Levy rates above are GST exclusive, with the levies being subject to GST.
The regulations set the levy at an average of $18.6 million a year for the next three years, plus $9.045 million under-recovery from the industry since 2004.
Hon Damien O'Connor,</t>
    </r>
    <r>
      <rPr>
        <i/>
        <sz val="10"/>
        <rFont val="Arial"/>
        <family val="2"/>
      </rPr>
      <t xml:space="preserve"> Levy combats harm from problem gambling.</t>
    </r>
    <r>
      <rPr>
        <sz val="10"/>
        <rFont val="Arial"/>
        <family val="2"/>
      </rPr>
      <t xml:space="preserve"> 18 May 2007.</t>
    </r>
    <r>
      <rPr>
        <sz val="10"/>
        <rFont val="Arial"/>
        <family val="0"/>
      </rPr>
      <t xml:space="preserve">
http://www.beehive.govt.nz/Print/PrintDocument.aspx?DocumentID=29432</t>
    </r>
  </si>
  <si>
    <t>Company tax reduced from 33 percent to 30 percent from the beginning of companies' 2008-09 income years.  The tax rate is also reduced for certain savings vehicles (such as unit trusts and widely-held superannuation funds) to 30%, and also caps the top rate for portfolio investment entities at  30%.</t>
  </si>
  <si>
    <t>Taxation (Kiwisaver and Company Tax Rate Amendments) Act 2007.</t>
  </si>
  <si>
    <t>2008/09</t>
  </si>
  <si>
    <r>
      <t xml:space="preserve">Electricity (Levy of Industry Participants) Regulations 2004. 2004/124
Electricity (Levy of Industry Participants) Regulations 2005. 2005/72
</t>
    </r>
    <r>
      <rPr>
        <sz val="9"/>
        <rFont val="Arial"/>
        <family val="2"/>
      </rPr>
      <t xml:space="preserve">
Pursuant to sections 172ZC and 172ZE of the Electricity Act 1992.</t>
    </r>
  </si>
  <si>
    <t>Increase in the personal income tax thresholds</t>
  </si>
  <si>
    <t>Announced in Budget 2005</t>
  </si>
  <si>
    <t>Dropped in Budget 2007</t>
  </si>
  <si>
    <t>The personal income tax thresholds were to be adjusted every three years (from 1 April 2008), using the mid-point of the Reserve Bank's Target Agreement inflation band.  This equates to 6.12 percent movement in the thresholds every three years.  The $9,500 threshold was to move to $10,081; the $38,000 threshold was to move to $40,324; and the $60,000 threshold was to move to $63,672.  The cost of which was to be partially offset by the carbon tax (also dropped).
See page 10 of the 2005 Budget speech.</t>
  </si>
  <si>
    <t>Compulsory contribution to an employees Kiwisaver account</t>
  </si>
  <si>
    <t xml:space="preserve">Increases from $10 per head to $15 the maximum rate of levy (per head of adult cattle slaughtered in licensed premises) that can be set by the Animal Health Board under the Biosecurity (Bovine Tuberculosis - Cattle Levy) Order 1998. The reason for the levy increase was to fund expansion of possum control programmes to eradicate TB from cattle and deer herds.  </t>
  </si>
  <si>
    <t>Imposes an annual levy on beekeepers and apiaries.  The levy is payable to the National Beekeepers' Association of New Zealand Incorporated.  The levy is used to fund the national pest management strategy for American foulbrood.  
Rates of levy for the 2007-08 year, base levy of $20 (excl. GST) and apiary levy of $8.50 per apiary.  If a beekeeper owns fewer than 11 beehives on fewer than 4 apiaries, the sum of the number of registered apiaries must be treated as one.</t>
  </si>
  <si>
    <t>Biosecurity (American Foulbrood - Apiary and Beekeeper Levy) Order 2003. 2003/283
Biosecurity (American Foulbrood - Apiary and Beekeeper Levy) Notification 2007.  Gazette 2007. p0414.
Pursuant to section 90 of the Biosecurity Act
Confirmed by section 8(a) of the Subordinate Legislation (Confirmation and Validation) Act 2004</t>
  </si>
  <si>
    <t>Biosecurity (Varroa (South Island) Beekeeper Levy) Order 2005. 2005/49
Pursuant to section 90 of the Biosecurity Act 1993
Confirmed by the Subordinate Legislation (Confirmation and Validation) Act 2005. 2005/125.</t>
  </si>
  <si>
    <t>Biosecurity (Gypsy Moth Levy) Order 2004. 2004/352
Pursuant to section 137 of the Biosecurity Act 1993
Confirmed by the Subordinate (Confirmation and Validation) Act 2005. 2005/125</t>
  </si>
  <si>
    <t>Biosecurity (Costs) Regulations 2006.  2006/216.
Pursuant to section 165 of the Biosecurity Act 1993.</t>
  </si>
  <si>
    <t>A flat $185 charge on all institutions enrolling foreign fee-paying students, plus 0.45% of their tuition and course fees.  The regulations provide that the Ministry of Education is the administer of the levy.  
Education (Export Education Levy) Regulations 2002 2003/1.  Replaced with the Education (Export Education Levy) Regulations 2003 2003/345, Education (Export Education Levy) Regulations 2004 2004/408, Education (Export Education Levy) Regulations 2005 2005/301, Education (Export Education Levy) Regulations 2006 2006/354, and the Education (Export Education Levy) Regulations 2007 2007/364.</t>
  </si>
  <si>
    <r>
      <t>Before 1 July each year the Minister shall, by notice in the Gazette, set fees to be paid by Boards in respect of foreign students enrolled at state schools in the following year.  
The international student levy for state primary schools is to rise from $600 to $900 per international student from 1 January 2005, to meet the increased costs of international students on taxpayer-funded school infrastructure and resources.  The Foreign Student Levy is deducted from schools operations funding based on foreign student numbers.
Sources:  New Zealand Government Press Release</t>
    </r>
    <r>
      <rPr>
        <i/>
        <sz val="10"/>
        <rFont val="Arial"/>
        <family val="2"/>
      </rPr>
      <t xml:space="preserve"> International Student Levy for Primary Schools </t>
    </r>
    <r>
      <rPr>
        <sz val="10"/>
        <rFont val="Arial"/>
        <family val="0"/>
      </rPr>
      <t xml:space="preserve">30 June 2004.
Ministry of Education.  </t>
    </r>
    <r>
      <rPr>
        <i/>
        <sz val="10"/>
        <rFont val="Arial"/>
        <family val="2"/>
      </rPr>
      <t>Collection of Export Education Levy and the Foreign Student Levy in the State School Sector for the 2005 academic Year.</t>
    </r>
  </si>
  <si>
    <t>Education (Board Fees Reimbursement for Foreign Students) Notice 2007. Gazette 2007, p.1889.
Replaces, The Education (Board Fees Reimbursement for Foreign Students) Notice 2004
Pursuant to section 4D of the Education Act 1989</t>
  </si>
  <si>
    <t xml:space="preserve">The above table excludes levies made under the Commodities Levies Act 1990, along with amendment to those levies.  Commodity Levies are placed on the following commodities:
For commodity levy orders re—
Arable crops; Asparagus; Avocados; Bee products; Blackcurrants; Blueberries; Eggs; Farmed deer products; Fish; Fresh tomatoes; Fresh vegetables; Fruit; Herbage and amenity seed; Maize; Meat; Milksolids; Mussels; Nashi asian pears; Navel Oranges;Nelson-Marlborough dredge oysters; Non-proprietary and uncertified herbage seeds; Other vegetables; Oysters; Passionfruit; Pipfruit; Potatoes; Process vegetables; Salmon; Satsuma mandarins; Southern scallops; Summerfruit; Tamarillos; Wheat grain; Winemaking grapes; Wool
</t>
  </si>
  <si>
    <t>Imposes levies on generators, purchasers, and line owners for the costs of performing the Electricity Governance Board's functions, powers, and duties under the Electricity Act 1992 and of collecting the levy money.  The Electricity Governance Board is also known as the Electricity Commission.  
The levies provide for suppliers to pay for the Commission's procurement of reserve energy and its facilitation and promotion of electricity efficiency.  They also provide for the recovery of costs previously incurred by Transpower in developing technical codes and rules for the operation of the power system. 
See the following website for notice information.
http://www.electricitycommission.govt.nz/opdev/levies/levyrates</t>
  </si>
  <si>
    <t>From 1 April 2005, the building levy will be set a $1.97 per $1,000 of building work for which there is a building consent, but it will only be collected of building works valued at $20,000 or more (GST inclusive).  Previously it was set at 65c per $1,000 of building work worth $20,000 or more.  The Building levy was last changed in 1995.
http://www.beehive.govt.nz/ViewDocument.cfm?DocumentID=22224</t>
  </si>
  <si>
    <t>These regulations set the offences under the Building Act 2004 that may be dealt with as infringement notices.   The infringement fees range from $250 through to $2,000.</t>
  </si>
  <si>
    <t>Wine (Grape Wine Levy) Order 2005. 2005/27
Pursuant to section 111 of the Wine Act 2003.
Confirmed in the Subordinate Legislation (Confirmation and Validation) Act 2005. 2005/125</t>
  </si>
  <si>
    <t>Replaces the Wine Makers Levy, and imposes a levy on grape wine and the grape wine component of grape wine products.  However, no levy is imposed in relation to sales of grape wine or grape wine products between wineries in New Zealand.  Levies are payable to the Wine Institute of New Zealand Inc, quarterly.  The levy is calculated by reference to the amount in litres, of grape wine sold.  The maximum rate of the levy is 3.5 cents per litre of grape wine, with a minimum levy payment of $400 per levy year.
The Wine Levy for 1 April 2005 to 31 June 2006 was set at 2.5 cents per litre.  New Zealand Gazette - 26 May 2005, p.2008.
The Wine Levy for 1 July 2006 to 31 June 2007 was set at 2.5 cents per litre.  New Zealand Gazette - 2006. p.2463.
Exclusive of GST</t>
  </si>
  <si>
    <t>Injury Prevention, Rehabilitation, and Compensation (Motor Vehicle Levies) Regulations 2007. 2007/20
Pursuant to sections 329 and 333 of the Injury Prevention, Rehabilitation, and Compensation Act 2001</t>
  </si>
  <si>
    <t>Injury Prevention, Rehabilitation, and Compensation (Motor Vehicle Levies) Regulations 2006. 2006/17
Pursuant to sections 329 and 333 of the Injury Prevention, Rehabilitation, and Compensation Act 2001</t>
  </si>
  <si>
    <t>Changes in motor vehicle levies from 1 July 2007 for non-petrol driven motorcars and vehicles; mopeds, tractors, vintage motor vehicles; non-petrol driven motor cycles and goods service vehicles.
See attached table for details "Motor vehicle levies".</t>
  </si>
  <si>
    <t>Increase in some motor vehicle levies from 1 July 2007</t>
  </si>
  <si>
    <r>
      <t xml:space="preserve">Passenger clearance service costs at NZ's seven international airports will be split around 50:50 between the government and industry and equally among passengers, according to a funding formula agreed by Cabinet.  On current costs would translate into $8.31 per outward bound international passenger ($9.31 when the $1 Civil Aviation Authority levy is included).  The new framework will come into effect from 1 October 2005.
Press Release by New Zealand Government, </t>
    </r>
    <r>
      <rPr>
        <i/>
        <sz val="10"/>
        <rFont val="Arial"/>
        <family val="2"/>
      </rPr>
      <t>Passenger clearance costs to be evenly shared.</t>
    </r>
    <r>
      <rPr>
        <sz val="10"/>
        <rFont val="Arial"/>
        <family val="2"/>
      </rPr>
      <t xml:space="preserve">  13 April 2005.
Regulation 2005/156 provides that international operators must pay the international passenger security charge, increases the international passenger security charge from $4.00 to $8.31, and increases the domestic passenger security charge from $2.80 to $3.57.
Regulation 2005/157 provides that international operators must pay the departing international passenger levy, and inserts the definition of international operator.</t>
    </r>
  </si>
  <si>
    <t>Updated to include regulatory changes regarding passenger clearance service costs, and proposed changes in the Alcoholic Liquor Advisory Council levy.  Grant Cleland.  23rd June 2005.</t>
  </si>
  <si>
    <t>Levy to cover the costs of the Dog Control Information Database</t>
  </si>
  <si>
    <t>Dog Control (National Dog Control Information database Levy) Order 2006
2006/209
Pursuant to section 35B of the Dog Control Act 1996</t>
  </si>
  <si>
    <t>This order imposes a levy on territorial authorities in each financial year to fund the costs of maintaining the national dog information database.  The levy amounts for the 2006/07 financial year are set out in the Schedule.  Adding up the figures in this Schedule totals $499,995 (excl GST).  The levy amounts for 2007/08 financial year and each following financial year must be calculated in accordance with clause 6.</t>
  </si>
  <si>
    <t>Retirement Villages (Fees) Regulations 2006.
2006/297.
Pursuant to sections 101 and 102 of the Retirement Villages Act 2003.</t>
  </si>
  <si>
    <t>These regulations come into force from 1 May 2007.  They provide for fees payable for various matters under the Retirement Villages Act, and penalties for late payment.  There is a fee for the registration of a retirement village, dependant upon its size, and a 'registrar-general' component.  There is also an annual  filing fee for the annual return of a retirement village.  And a fee for the cancellation of registration of a village.</t>
  </si>
  <si>
    <t>Fees for Retirement Villages</t>
  </si>
  <si>
    <t>Levy on containers</t>
  </si>
  <si>
    <t>Biosecurity (Shipping Container Levy) Order 2006.
2006/218.
Pursuant to section 137 of the Biosecurity Act 1993.</t>
  </si>
  <si>
    <t>28th day after its notification in the Gazettee.
Gazetted on 10 August 2006.</t>
  </si>
  <si>
    <t>This order imposes a levy on shipping containers imported into, and landed in New Zealand.  The actual rate of the levy is fixed for 2006/07 at $16 (incl. GST) per shipping container that contains goods, and $7 (incl. GST) per empty shipping container.  The levy must be calculated on the basis of dividing the estimated annual cost incurred by the Ministry by the estimated number of shipping containers that are imported into and landed annually in New Zealand.  A maximum rate of the levy is $20 (incl. GST) for a container including goods, and $10 (incl. GST) for an empty container.</t>
  </si>
  <si>
    <t>Came into force on the 28th day after the date of its notification in the Gazette (Gazetted 2 August 2001)</t>
  </si>
  <si>
    <t>Gypsy Moth Levy</t>
  </si>
  <si>
    <t>Cattle Slaughtering Levy</t>
  </si>
  <si>
    <t>Came into force on the 28th day after the date of its notification in the Gazette (Gazetted 14 October 2004)</t>
  </si>
  <si>
    <t>Regulation prescribes four new fees that arise from the costs and expenses incurred by the Customs in undertaking certain functions and duties relating to the importation and exportation of goods.  A new inward cargo transaction fee, a new import entry transaction fee (which replaces the import transaction fee), a new export entry transaction fee, and a new outward cargo transaction fee.
The inward cargo transaction fee is $352 for ship-carried cargo, and $30 for plane-carried cargo.  Import entry transaction fee of $22.  Export entry transaction fee $4 for those exports entered under a Customs-approved secure export scheme, otherwise $5.75.    Outward cargo transaction fee $11.25 for ship-bound exports, and $3.75 for plane-bound exports.</t>
  </si>
  <si>
    <t>Import fee 
(replaced by the import entry transaction fee - see below)</t>
  </si>
  <si>
    <t>Updated to include a levy on containers imported into and landed in NZ and a risk screening levy, a levy to cover the national dog control information database, and a levy on retirement villages. Grant Cleland, 14 November 2006.</t>
  </si>
  <si>
    <t>Change in the levy of industry participants in the gas industry</t>
  </si>
  <si>
    <t>Come into force on the 28th day after the date of its notification in the Gazette (Gazetted 10 April 2003)</t>
  </si>
  <si>
    <t>Customs and Excise (Motor Spirits) Amendment Act Commencement Order 2005.  2005/41
Pursuant to section 2(2) and (3) of the Customs and Excise (Motor Spirits) Amendement Act 2005</t>
  </si>
  <si>
    <t xml:space="preserve">An increase in the national petrol excise duty of 5 cents per litre (5.625 c/l incl. GST).  The Act also provides for the indexing of the excise duty allocated to the National Land Transport Fund to inflation, using annual increases in the CPI (All groups excluding credit services) from 1 April 2006.
</t>
  </si>
  <si>
    <t>Increase in Road User Charges</t>
  </si>
  <si>
    <t>Road User Charges (Rates) Order 2005. 2005/39
Pursuant to section 20 of the Road User Charges Act 1977</t>
  </si>
  <si>
    <t>An increase in road user charges (RUC) for vehicles 5 tonnes and under by an average of 24% (for 2 tonne vehicles this equates to an additional cost of $6.22 (incl. GST) per 1,000 km.
http://www.beehive.govt.nz/transport-package/home.cfm</t>
  </si>
  <si>
    <t>Updated to include the commencement of the five cent increase in fuel excise duty, and the increase in road user charges from 1 April 2005.  Grant Cleland. 8 March 2005.</t>
  </si>
  <si>
    <t>Increase in the Petrol Excise Duty</t>
  </si>
  <si>
    <t>Varroa (South Island) Beekeeper Levy</t>
  </si>
  <si>
    <t>Building (Fee for Determinations) Regulations 2005. 2005/55
Pursuant to sections 178(1)(d) and 402(1)(zc) of the Building Act 2004</t>
  </si>
  <si>
    <t>Building fee for determinations by the Chief Executive of the Department of Building and Housing</t>
  </si>
  <si>
    <t>Comes into force on the 29th day after the date of its notification in the Gazette (Gazetted 7 March 2005)
Levy commences 1 June 2005</t>
  </si>
  <si>
    <t>Income Year</t>
  </si>
  <si>
    <t>Cents per $100 of earnings (incl. GST)</t>
  </si>
  <si>
    <t>1 April 1992 - 31 March 1993</t>
  </si>
  <si>
    <t>1 April 1993 - 31 March 1994</t>
  </si>
  <si>
    <t>1 April 1994 - 31 March 1995</t>
  </si>
  <si>
    <t>1 April 1995 - 31 March 1996</t>
  </si>
  <si>
    <t>1 April 1996 - 31 March 1997</t>
  </si>
  <si>
    <t>1April 1997 - 31 March 1998</t>
  </si>
  <si>
    <t>1 April 1998 - 31 March 1999</t>
  </si>
  <si>
    <t>1 April 1999 - 31 March 2000</t>
  </si>
  <si>
    <t>1 April 2000 - 31 March 2001</t>
  </si>
  <si>
    <t>1 April 2001 - 31 March 2002</t>
  </si>
  <si>
    <t>1 April 2002 - 31 March 2003</t>
  </si>
  <si>
    <t>1 April 2003 - 31 March 2004</t>
  </si>
  <si>
    <t>1 April 2004 - 31 March 2005</t>
  </si>
  <si>
    <t>1 April 2005 - 31 March 2006</t>
  </si>
  <si>
    <t>1 April 2006 - 31 March 2007</t>
  </si>
  <si>
    <t>1 April 2007 - 31 March 2008</t>
  </si>
  <si>
    <t>The Accident Rehabilitation and Compensation Insurance (Earner Premium) Regulations (No.2) 1992. 1992/354.</t>
  </si>
  <si>
    <t>The Accident Rehabilitation and Compensation Insurance (Earner Premium) Regulations 1993. 1993/424.</t>
  </si>
  <si>
    <t>The Accident Rehabilitation and Compensation Insurance (Earner Premium) Regulations 1994. 1994/292.</t>
  </si>
  <si>
    <t>The Accident Rehabilitation and Compensation Insurance (Earner Premium) Regulations 1995. 1995/308.</t>
  </si>
  <si>
    <t>Accident Rehabilitation and Compensation Insurance (Earner Premium) Regulations 1997. 1997/319.</t>
  </si>
  <si>
    <t>Injury Prevention, Rehabilitations, and Compensation (Earners' Levy) Regulations 2007.  2007/71.</t>
  </si>
  <si>
    <t>ACC levies - Earners' Levy</t>
  </si>
  <si>
    <t xml:space="preserve">Inland Revenue Department, http://www.ird.govt.nz/income-tax-individual/itaxsalaryandwage-incometaxrates.html </t>
  </si>
  <si>
    <t>Injury Prevention, Rehabilitations, and Compensation (Earners' Levy) Regulations 2004.  2004/435.</t>
  </si>
  <si>
    <t>Injury Prevention, Rehabilitations, and Compensation (Earners' Levy) Regulations 2006.  2006/16.</t>
  </si>
  <si>
    <r>
      <t xml:space="preserve">Sources:  </t>
    </r>
    <r>
      <rPr>
        <sz val="10"/>
        <rFont val="Arial"/>
        <family val="2"/>
      </rPr>
      <t>The Accident Rehabilitation and Compensation Insurance (Earner Premium) Regulations 1992. 1992/63.</t>
    </r>
  </si>
  <si>
    <t>Gambling (Fees) Regulations 2007.
2007/401
Pursuant to section 370 of the Gambling Act 2003</t>
  </si>
  <si>
    <t>Gambling Fees 2004</t>
  </si>
  <si>
    <t>Gambling - Electronic Monitoring Fees - 2006</t>
  </si>
  <si>
    <t>Gambling Fees 2007</t>
  </si>
  <si>
    <t>Gambling (Fees and Revocations) Regulations 2004
2004/154
Pursuant to section 370of the Gambling Act 2003.</t>
  </si>
  <si>
    <t>Gambling - Problem Gambling Levy - 2007</t>
  </si>
  <si>
    <t>Gambling - Problem Gambling Levy - 2004</t>
  </si>
  <si>
    <t>Injury Prevention, Rehabilitations, and Compensation (Earners' Levy) Regulations 2008.  2008/40</t>
  </si>
  <si>
    <t>1 April 2008 - 31 March 2009</t>
  </si>
  <si>
    <t>Maximum income amount on which the earner premium is payable ($)*</t>
  </si>
  <si>
    <t>Maximum ACC levy payable ($)*</t>
  </si>
  <si>
    <r>
      <t>Note:</t>
    </r>
    <r>
      <rPr>
        <sz val="10"/>
        <rFont val="Arial"/>
        <family val="2"/>
      </rPr>
      <t xml:space="preserve">  Excluding those self-employed.</t>
    </r>
  </si>
  <si>
    <t>Injury Prevention, Rehabilitation, and Compensation (Earners' Levy) Regulations 2008. SR 2008/40.</t>
  </si>
  <si>
    <r>
      <t>Hon Maryan Streeet,</t>
    </r>
    <r>
      <rPr>
        <i/>
        <sz val="10"/>
        <rFont val="Bookman Old Style"/>
        <family val="1"/>
      </rPr>
      <t xml:space="preserve">  Government confirms 2008/09 levy rates.</t>
    </r>
    <r>
      <rPr>
        <sz val="10"/>
        <rFont val="Bookman Old Style"/>
        <family val="1"/>
      </rPr>
      <t xml:space="preserve">  19 December 2007.</t>
    </r>
  </si>
  <si>
    <t>ACC Levy Rates 1999 - 2009</t>
  </si>
  <si>
    <t>Self-employed* and Employers- (Invoiced directly by ACC)</t>
  </si>
  <si>
    <t>*Self-employed people and non-PAYE shareholders</t>
  </si>
  <si>
    <t>Excl. GST</t>
  </si>
  <si>
    <t>also pay the non-work claims levy (shown below excl. GST)</t>
  </si>
  <si>
    <t>9.  Non-petrol driven - goods service vehicles</t>
  </si>
  <si>
    <t>Sources:</t>
  </si>
  <si>
    <t>Pursuant to sections 292, 295, 407, and 412 of the Accident Insurance Act 1998.</t>
  </si>
  <si>
    <t>Pursuant to sections 329 and 333 of the Injury Prevention, Rehabilitation, and Compensation Act 2001.</t>
  </si>
  <si>
    <t>1.  Accident Insurance (Motor Vehicle Premium and Motor Vehicle Account Levy) Regulations 1999. 1999/135.</t>
  </si>
  <si>
    <t xml:space="preserve">Excise duty and excise-equivalent duty on motor spirits raised by 4.2 cents per litre (excluding GST; 4.725 cents per litre including GST) to help fund the Government's road transport package released in late February 2002. </t>
  </si>
  <si>
    <t>Customs and Excise Amendment Act 2002. 2002 No.2.</t>
  </si>
  <si>
    <t>Customs and Excise Amendment Act 2000. 2000 No.13.</t>
  </si>
  <si>
    <t>Tobacco and alcohol excise duties are adjusted annually according to changes in consumer price inflation. 
Alcohol excise duty is adjusted every June while tobacco duty is adjusted every December.
These changes and their relevant regulations are excluded from this list.</t>
  </si>
  <si>
    <t>Tobacco &amp; Alcohol</t>
  </si>
  <si>
    <t>Increase in Petrol Excise Duty</t>
  </si>
  <si>
    <t>Injury Prevention, Rehabilitation, and Compensation Amendment Act 2003.  2003 No.29.
After the amendment, the 5.08 c/l petrol excise duty is dealt with in Section 214 of the principal Act.</t>
  </si>
  <si>
    <t>An average 30% increase in road user charges for diesel vehicles under 4 tonnes, although the proportionate increase within that range is higher for some weight classes than others.</t>
  </si>
  <si>
    <t>Road User Charges (Rates) Order 2002. 2002/48
Pursuant to section 20 of the Road User Charges Act 1977</t>
  </si>
  <si>
    <t>Biosecurity (Costs) Regulations 2003. 2003/77
Pursuant to section 165 of the Biosecurity Act 1993</t>
  </si>
  <si>
    <t>Increased Biosecurity Border Costs</t>
  </si>
  <si>
    <r>
      <t xml:space="preserve">Replaces the Biosecurity (Costs) Regulations 1993. 1993/368.
According to a MAF media release (22 May 2003) - </t>
    </r>
    <r>
      <rPr>
        <i/>
        <sz val="10"/>
        <rFont val="Arial"/>
        <family val="2"/>
      </rPr>
      <t>Increased charges for biosecurity services at the border will be in place by 2 June 2003</t>
    </r>
    <r>
      <rPr>
        <sz val="10"/>
        <rFont val="Arial"/>
        <family val="0"/>
      </rPr>
      <t xml:space="preserve">.  Costs will continue to be charged at either a fixed or an hourly rate.  The rate for general border inspection will increase from $57.40 per hour to $72.30 per hour.
http://www.maf.govt.nz/mafnet/press/220503border.htm?print  </t>
    </r>
  </si>
  <si>
    <t>Increase in Passenger clearance service costs</t>
  </si>
  <si>
    <t>Civil Aviation (Safety) Levies Amendment Order 2005.  2005/157
Pursuant to section 42A of the Civil Aviation Act 1990.
Civil Aviation Charges Amendment Regulations 2005.  2005/156
Pursuant to sections 38 and 100 of the Civil Aviation Act 1990.</t>
  </si>
  <si>
    <t>Excise and Excise-Equivalent Duties (Motor Spirits Indexation) Amendment Order 2007.
2007/44
Pursuant to section 79A of the Customs and Excise Act 1996</t>
  </si>
  <si>
    <t>Adjusts the excise and excise-equivalent duties on motor spirits to reflect the movement in the Consumers Price Index (excluding credit services) over the 12-month period ending on 31 December 2006. (increased to 42.524 cents per litre).
The Land Transport Management (Apportionment and Refund of Excise Duty and Excise-Equivalent Duty) Amendment Regulations 2007. 2007/37.  Increases the amount of the excise duty transferred from the Crown Account to the National Land Transport Management Fund from 23.200 cents per litre to 23.816 cents per litre.</t>
  </si>
  <si>
    <t>Road User Charges (Rates) Order 2007. 2007/38
Road User Charges (Rates) Order (No 2) 2007. 2007/82
Pursuant to section 20 of the Road User Charges Act 1977</t>
  </si>
  <si>
    <t>This order increases certain rates of road user charges payable under the Road User Charges Act 1977.  
Road user charges rose by 64 cents (incl. GST) per 1,000 kilometres (on average) due to an inflation adjustment in road user charges (CPI rose by 2.66 percent between the December 2005 amd 2006 quarters).
Trucks and vehicles weighting more than six tonnes will have to pay an average of 11% more for their road user charges
Source:  Statement of Acting Transport Minister Harry Duynhoven, Petrol Excise Duty and Road User Charges for One to Six Tonne Vehicles Increasing on 1 April 2007. 29 March 2007.</t>
  </si>
  <si>
    <t>Rise in the international passenger security charge</t>
  </si>
  <si>
    <t>Civil Aviation Charges Amendment Regulations 2007. 2007/73.
Pursuant to sections 38 and 100 of the Civil Aviation Act 1990.</t>
  </si>
  <si>
    <t>The amendment increases the international passenger security charge from $8.31 to $12.56.</t>
  </si>
  <si>
    <t>Updated in May 2007.  Increased road user charges, petrol excise duty, airport international security costs.</t>
  </si>
  <si>
    <t>Regional Petrol Tax</t>
  </si>
  <si>
    <t>Come into force on 28th day after its notification in the Gazette.
Gazetted 22 February 2007.</t>
  </si>
  <si>
    <r>
      <t xml:space="preserve">Allows the Varroa Agency Incorporated to impose an annual levy on South Island beekeepers.  The levy is to be used to partially the national pest mangement strategy for varroa.  Under section 91(1) of the Biosecurity Act 1993, this order is deemed to have been revoked on 30 June 2006 unless it is confirmed by an Act of Parliament passed on or before that date.  For levy for levy year commencing:
01/06/2006 was $1.38 per hive or a total payment of $10.00 for beekeepers owning fewer than five hives. See Gazette 2006, p738.
01/06/2005 was $2.00 per hive or a total payment of $10.00 for beekeepers owning fewer than five hives. See Gazette 2005, p1695.
(Levies do not include GST).  
</t>
    </r>
  </si>
  <si>
    <t xml:space="preserve">Imposes a levy on shipping containers and used vehicles imported into New Zealand.  The Director-General has fixed the levy rate at $0.65 (incl. GST) for the levy year ended 30 June 2005.  Importers are primarily responsible for paying the levy.  The levy replaces the charge on shipping under the Forest Produce Import and Export Regulations 1989 that were revoked by the Forests (Notice of Intention to Export Indigenous Timber) Regulations 2003.
</t>
  </si>
  <si>
    <t>21April 2008.</t>
  </si>
  <si>
    <t>Civil Aviation Charges Amendment Regulations (No.2) 2007. 2007/347.
Pursuant to sections 38 and 100 of the Civil Aviation Act 1990.</t>
  </si>
  <si>
    <t>The international passenger security charge is increased from $12.56 to $15.00; and the domestic passenger security charge is increased from $3.57 to $4.66</t>
  </si>
  <si>
    <t>The Alcohol Advisory Council Levy Notice 2007. Gazette. p.1687 14 June 2007 
Pursuant to section 27 (1) of the Alcohol Advisory Council Act 1976</t>
  </si>
  <si>
    <t>The rate of levy payable under section 28 of the Alcohol Advisory Council Act 1976 for the year ended 30 June 2008 and for each basic unit of each class of liquor is (for the year ended 30 June 2000 in brackets):
Beer  1.37c/litre (0.86 c/litre plus GST)
Spirits (alcohol by volume) 44.59c/litre of alcohol (28.42c/litre for spirits with greater than 23% alcohol, otherwise 5.21 c/litre plus GST)
Fortified wine 8.22c/litre (5.21 c/litre plus GST)
Unfortified wine 5.02c/litre (3.19 c/litre plus GST)
These are amended every year.</t>
  </si>
  <si>
    <t>Gas (Levy of Industry Participants) Regulations 2007. 2007/139
Pursuant to sections 43ZZE and 54 of the Gas Act 1992</t>
  </si>
  <si>
    <t>Regulations come into force on the 28th day after notification in the Gazette.  Gazetted on 31 May 2007</t>
  </si>
  <si>
    <t xml:space="preserve">The 2006/07 levies payable are:_
- a wholesale gas levy of 1.78 cents for every gigajoule of gas purchased directly from gas producers, calculated quarterly on the quarter before last's figures, and payable in monthly instalments:
- a retail gas levy of 52.50 cents per month (being the annual levy rate of $6.30 per year divided by 12) for each installation control point for each retail customer with whom the retailer had a contract or arrangement to supply gas on the last day of the previous month, payable monthly.
</t>
  </si>
  <si>
    <t xml:space="preserve">The 2007/08 levies payable are:_
- a wholesale gas levy of 1.93 cents for every gigajoule of gas purchased directly from gas producers, calculated on the basis of total gas volumes in the previous month instead of total gas volumes purchased in the quarter before the previous quarter (as previously was the case).
- a retail gas levy of 68.17 cents per month (being the annual levy rate of $8.18 per year divided by 12) for each installation control point for each retail customer with whom the retailer had a contract or arrangement to supply gas on the last day of the previous month, payable monthly.
</t>
  </si>
  <si>
    <t>This regulation amends regulation 7(3) of the Marine Safety Charges Regulation 2000 by increasing the rates of marine safety charges payable by owners of foreign-going ships to:
- 17.25 cents per unit of gross tonnage (for the first entry of the ship at a NZ port) (previously 15 cents); and
- 4.31 cents per unit of gross tonnage (for each subsequent entry at a NZ port) (previously 3.75 cents).</t>
  </si>
  <si>
    <t>Passport (Fees) Amendment Regulations 2005.  
2005/287
Principal regulations - Passport (Fees) Regulations 1996. 1996/132
Pursuant to section 40 of the Passports Act 1992.</t>
  </si>
  <si>
    <t xml:space="preserve">The fees for various applications processed in NZ increase as follows: for an adult passport increases from $71 to $150; a child passport from $36 to $80; a fee for a refugee travel document rises from $35 to $80; the priority service fee for urgent applications rises from $75 to $150; and the callout fee payable when staff must work outside ordinary working hours rises from $330 to $500.  Passports issed will now contain a security chip, that will contain the passport holder's photograph and other personal data.  Passports issued by passport offices in NZ, London and Sydney.  </t>
  </si>
  <si>
    <t>Additional passport related charge</t>
  </si>
  <si>
    <t>Adds a fee of $350 for the issue of an emergency travel document on or after 26 october 2004 (this being the date from which machine-readable emergency travel documents are to be issued).  The fee includes the fee for the issue of a replacement passport, provided the person concerned surrenders their emergency travel document before its expiry.</t>
  </si>
  <si>
    <t>Passport (Fees) Amendment Regulations 2004.  
2004/308
Principal regulations - Passport (Fees) Regulations 1996. 1996/132
Pursuant to section 40 of the Passports Act 1992.</t>
  </si>
  <si>
    <t>Come into force on the day after their notification in the Gazette.  Gazetted on 3 November 2005.
4-Nov-05</t>
  </si>
  <si>
    <t>Passport (Fees) Amendment Regulations 2003.  
2003/157
Principal regulations - Passport (Fees) Regulations 1996. 1996/132
Pursuant to section 40 of the Passports Act 1992.</t>
  </si>
  <si>
    <t>Various passport fees were amended, with the fees for the issue of a passport being reduced, while some callout fees were increased, and one callout fee and the fee for the issue or extension of a certificate of identity are reduced.  The fee for a renewal of a passport under section 6(2) of the Act is removed.</t>
  </si>
  <si>
    <t>Reduction in passport fees, while an increase in some callout fees</t>
  </si>
  <si>
    <t>Passport (Fees) Amendment Regulations 2001.  
2001/301
Principal regulations - Passport (Fees) Regulations 1996. 1996/132
Pursuant to section 40 of the Passports Act 1992.</t>
  </si>
  <si>
    <t>Amendment in passport fees</t>
  </si>
  <si>
    <t xml:space="preserve">Some passport fees payable are amended for various passport services under the Passport (Fees) Regulations 1996. 1996/132.
</t>
  </si>
  <si>
    <t>Dog Control Amendment Act 2006.  2006. No.23. Section 17.
Principal Legislation, Section 36A of the Dog Control Act 1996</t>
  </si>
  <si>
    <t>Imposes a levy on goods imported into New Zealand.  However, no levy is imposed on goods that are specified in regulation 24A(4) of the Customs and Excise Regulation 1996.  The actual rate of the levy for the year ended June 2007 is $3.38 (incl. GST) per leviable importation.  In the following years, the levy must be calculated by dividing the estimated cost to the Ministry by the estimated total number of leviable importations, with a maximum levy rate of $4 (incl. GST) per leviable importation.
If the Director-General does not fix the actual rate of levy before the beginning of a levy year, the levy for that year is payable at the rate last fixed under clause 9 of the current regulation.</t>
  </si>
  <si>
    <t>Biosecurity (Shipping Container Levy) Order 2006 (Notice no.1605).
21 June 2007
Under Regulation 11(2) of the Biosecurity (Shipping Container Levy) Order 2006.</t>
  </si>
  <si>
    <t xml:space="preserve">The actual rate of the levy is set at $16 (incl. GST) per shipping container that contains goods; and $7.00 (incl. GST) per empty shipping container.  </t>
  </si>
  <si>
    <t>Levy on shipping containers for 2007/08</t>
  </si>
  <si>
    <t>Last updated: 23rd April 2008.</t>
  </si>
  <si>
    <t>Updated and reviewed in April 2008.  Grant Cleland.</t>
  </si>
  <si>
    <t>PETROL EXCISE DUTY</t>
  </si>
  <si>
    <t>INDIVIDUALS</t>
  </si>
  <si>
    <t>EMPLOYERS</t>
  </si>
  <si>
    <t>COMPANIES</t>
  </si>
  <si>
    <t xml:space="preserve">TOBACCO  </t>
  </si>
  <si>
    <t>ROAD USER CHARGES</t>
  </si>
  <si>
    <t>ACC LEVIES</t>
  </si>
  <si>
    <t xml:space="preserve">    -    ON PETROL</t>
  </si>
  <si>
    <t xml:space="preserve">    -  ON WORKERS</t>
  </si>
  <si>
    <t xml:space="preserve">    -  ON MOTOR VEHICLES</t>
  </si>
  <si>
    <t>ALCOHOL</t>
  </si>
  <si>
    <t>BIOSECURITY-RELATED LEVIES</t>
  </si>
  <si>
    <t>EDUCATION RELATED LEVIES/FEES</t>
  </si>
  <si>
    <t>GAMBLING LEVIES/FEES</t>
  </si>
  <si>
    <t xml:space="preserve">TELECOMMUNICATIONS   </t>
  </si>
  <si>
    <t>BUILDING LEVIES AND FEES</t>
  </si>
  <si>
    <t>ENERGY INFRASTRUCTURE  - ELECTRICITY AND GAS</t>
  </si>
  <si>
    <t xml:space="preserve">    -  DOG CONTROL</t>
  </si>
  <si>
    <t xml:space="preserve">    -  RETIREMENT VILLAGES</t>
  </si>
  <si>
    <t xml:space="preserve">    -  PASSPORT FEES</t>
  </si>
  <si>
    <t>PASSENGER TRANSPORT LEVIES/FEES</t>
  </si>
  <si>
    <t xml:space="preserve">    -  DRIVERS' LICENCE FEES</t>
  </si>
  <si>
    <t>EXPORTING AND IMPORTING FEES</t>
  </si>
  <si>
    <t>FIRE SERVICE LEVY</t>
  </si>
  <si>
    <t>OTHER COMMUNITY-RELATED FEES AND LEVIES</t>
  </si>
  <si>
    <t>WINE LEVY</t>
  </si>
  <si>
    <t>Change in calculation method of the Bovine Tuberculosis - Otago Land Levy</t>
  </si>
  <si>
    <t>Biosecurity (Bovein Tuberculosis - Otago Land Levy) Amendment Order 2004. 2004/183
The Principal order is the Biosecurity (Bovine Tuberculosis - Otago Land Levy) Order 1998. 1998/442
Pursuant to section 90 of the Biosecurity Act 1993</t>
  </si>
  <si>
    <t>This order makes changes to the method of calculating the rate of levy in relation to the partial funding of the National Bovine Tuberculosis Pest Management Strategy.  In particular, the method of calculation of the rate of levy now relates to the land values of rural properties, rather than, as previously, to the capital values.  Specifically, a new formula for the calculation of levies is included, and all levies must now be calculated at the same rate, up to a maximum of 0.065% of the land value.  Where the levy is less than $10 (excl. GST), occupiers are exempt from payment.</t>
  </si>
  <si>
    <t>Government began seeking feedback from 18 June 2003 on a proposal to levy dairy, sheep, goat and deer farmers to fund research into reducing greenhouse gas emissions from agriculture. A discussion document released by the Government suggests a levy mechanism in order to fund research into faciliate NZ to reduce its emissions under the country's obligations to the Kyoto Protocol on Climate Change to 1990 levels by 2008-2012. The estimated cost of funding this research is $8.4m per year.  It has been estimated the proposed levy would tax farmers at around 9 cents per sheep and 54 cents to 72 cents per cow.</t>
  </si>
  <si>
    <t>The ACC Levy component of Petroleum Excise Tax raised from 2.3 c/l to 5.08 c/l. The Act also enables the ACC levy to be applied to categories of fuel other than petrol. The stated purpose of the increase is to increase the funding from excise tax to fund ACC coverage of road accidents and "better estimations by ACC of long-term costs of rehabilitation and treatment for seriously injured claimants." (Ruth Dyson, ACC Minister, The Press 19 December 2002)</t>
  </si>
  <si>
    <t>Updated with proposed ACC levy component of Petrol tax and proposed Greenhouse Gas Research Levy, 7 July 2003. Antony Flux</t>
  </si>
  <si>
    <t>Notes:</t>
  </si>
  <si>
    <t>Tobacco and alcohol excise duties are adjusted annually according to changes in consumer price inflation.  Alcohol excise duty is adjusted every June while tobacco duty is adjusted every December.  These changes and their relevant regulations are excluded from this list.</t>
  </si>
  <si>
    <t xml:space="preserve">These regulations impose levies on the gas industry participants for the costs of performing the Gas Industry Company Limited's functions, powers, and duties under the Gas Act 1992 and of collecting the levy money.  The 2005/06 levies payable are:-
- a wholesale gas levy of 1.5 cents for every gigajoule of gas purchased directly from gas producers;
- a retail gas levy of 6 cents for every gigajoule of gas supplied plus $4 for every retail customer ICP, calculated on 2003/04 figures.  The first levy instalments are due 20 September 2005.
</t>
  </si>
  <si>
    <t>Gas (Levy of Industry Participants) Regulations 2006. 2006/167
Pursuant to sections 43ZZE and 54 of the Gas Act 1992</t>
  </si>
  <si>
    <t>Regulations come into force on the 28th day after notification in the Gazette.  Gazetted on 29 June 2006</t>
  </si>
  <si>
    <t>Micro chipping of dogs (apart from farm working dogs)</t>
  </si>
  <si>
    <t xml:space="preserve">Makes it compulsory to micro-chip newly registered dogs (apart from farm working dogs).  </t>
  </si>
  <si>
    <t>Updated to include changes to the Gas levy, and the micro-chipping of all dogs (except farm working dogs).  Grant Cleland 7 July 2006.</t>
  </si>
  <si>
    <t>Updated with proposed Customs charges and the proposed Export Education Levy amendment, 4 December 2003. Grant Cleland</t>
  </si>
  <si>
    <t>May 10 2000</t>
  </si>
  <si>
    <t>Dropped</t>
  </si>
  <si>
    <t>Updated with revisions to the Responsible Gambling Bill, Export Education Levy Amendment, 21 April 2004.  Grant Cleland.</t>
  </si>
  <si>
    <t>Updated with revision to the costs associated with the Border Security Bill,  28 May 2004.  Grant Cleland</t>
  </si>
  <si>
    <t>Levy on power generators, purchases, and line owners</t>
  </si>
  <si>
    <t>1 January 2005</t>
  </si>
  <si>
    <t>Updated to include the problem gambling levy, 15 September 2004.  Grant Cleland</t>
  </si>
  <si>
    <t>Superannuation fund withdrawal tax</t>
  </si>
  <si>
    <t>Taxation (FBT, SSCWT and Remedial Matters) Act 2000</t>
  </si>
  <si>
    <t>Act gained assent on September 25, 2000</t>
  </si>
  <si>
    <t>A $18 fee will be imposed on each commercial import entry and import declaration for goods with a duty and/or GST liability greater than $50.  This doesn't apply to imported goods for the importer's personal use that have a total Customs value of less than $1,000.</t>
  </si>
  <si>
    <t>Additional fees associated with importing and exporting</t>
  </si>
  <si>
    <t>Act assended 19 December 2001; Regulations come into force on the 28th day after notification in the gazette.  Gazetted 10 October 2002.</t>
  </si>
  <si>
    <t>A levy on the telecommunications operators to recover the costs incurred by the Commerce Commission in performing and exercising its functions, powers and duties under the Telecommunications Act 2001.  Every telecommunications operator must pay a levy for each financial year.</t>
  </si>
  <si>
    <t>Updated to include changes to the Building Levy, 23 February 2005.  Grant Cleland</t>
  </si>
  <si>
    <t xml:space="preserve">Export Education Levy Amendment </t>
  </si>
  <si>
    <t>Higher foreign student levy for international students at state primary schools</t>
  </si>
  <si>
    <t>Compiled by Antony Flux, Parliamentary Library. 26 February 2002.</t>
  </si>
  <si>
    <t>Updated with the proposed increase of the international student levy, and the levy on power generators, purchasers, and line owners to the Electricity Commission, 25 August 2004.  Grant Cleland</t>
  </si>
  <si>
    <t>Updated to include the 4 new customs fees from 1 December 2004 - Customs and Excise (Fees) Regulations 2004, 12 November 2004.  Grant Cleland</t>
  </si>
  <si>
    <t>Updated to include the Wine (Grape Wine Levy) Order 2005.  Grant Cleland.  1 March 2005.</t>
  </si>
  <si>
    <t>Building Levy Order 2005. 2005/33
Pursuant to sections 53,55 and 402 of the Building Act 2004.</t>
  </si>
  <si>
    <r>
      <t>Grape Wine Levy</t>
    </r>
    <r>
      <rPr>
        <sz val="10"/>
        <rFont val="Arial"/>
        <family val="0"/>
      </rPr>
      <t xml:space="preserve">
Replaces the Wine Makers Levy</t>
    </r>
  </si>
  <si>
    <r>
      <t>Building Levy</t>
    </r>
    <r>
      <rPr>
        <sz val="10"/>
        <rFont val="Arial"/>
        <family val="0"/>
      </rPr>
      <t xml:space="preserve">
Changes to the levy amount</t>
    </r>
  </si>
  <si>
    <t>Telecommunications Operators (Commerce Commission Costs) Levy Regulations 2002.  2002/336. 
Pursuant to sections 11 and 12 of the Telecommunications Act 2001</t>
  </si>
  <si>
    <t>Gambling (Problem Gambling Levy) Regulations 2004. 2004/275
Pursuant to sections 319 to 321 of the Gambling Act 2003</t>
  </si>
  <si>
    <t xml:space="preserve">These regulations specify the levy rates payable by a gaming machine operator, a casino operator, the Lotteries Commission, and the New Zealand Racing Board for the problem gambling levy to the Commissioner of Inland Revenue.  The rates (GST exclusive) are gaming machines in pubs and clubs, 1.11% of operators' gross profits; casinos, 0.51%; New Zealand Racing Board, 0.57%; New Zealand Lotteries Commission, 0.14%.
The costs to the Department of Internal Affairs to regulate the gambling sector has been forecast to rise from $13.6 million to $15.5 million, which includes the implementation costs of the new Act.  In following years the costs will be less than $15.5 million (New Gambling Fees, Department of Internal Affairs - 3 June 2004).  </t>
  </si>
  <si>
    <t>Education (Export Education Levy) Amendment Act 2004.  2004.No.75.
Principal Act, the Education Act 1989</t>
  </si>
  <si>
    <t xml:space="preserve">Enables the government to recover from the fund levy any government expenses incurred as the result of a collapse of a foreign student education provider.  
</t>
  </si>
  <si>
    <t>Levy of industry participants in the gas industry</t>
  </si>
  <si>
    <t>Come into force on the 28th day after the date of its notification in the Gazette (Gazetted 10 August 2006)</t>
  </si>
  <si>
    <t xml:space="preserve">These regulations prescribe matters in respect of which costs are recoverable under the Biosecurity Act 1993.  These regulations replace the Biosecurity (Costs) Regulations 2003.  </t>
  </si>
  <si>
    <t>Changes to the Biosecurity Costs</t>
  </si>
  <si>
    <t>Risk screening levy</t>
  </si>
  <si>
    <t>Biosecurity (Risk Screening Levy) Order 2006. 2006/217.
Pursuant to section 137 of the Biosecurity Act 1993.</t>
  </si>
  <si>
    <t>Taxation (Savings Investment and Miscellaneous Provisions) Act 2006
Public Act No 81.</t>
  </si>
  <si>
    <t>Taxation of investment income</t>
  </si>
  <si>
    <r>
      <t>The Government now holds 'ticket' contracts, which provides the Government with an option to purchase petroleum in the event of an IEA-declared emergency.  Tickets have been secured for 406,000 tonnes of petrol and diesel for 2007 and 170,000 tonnes for 2008.  The tickets cover stock held in Australia, the Netherlands and the UK.  Contracts are with BP, Shell and Total.  The cost of the tickets for 2007 is UK$7.2 million.
Hon David Parker,</t>
    </r>
    <r>
      <rPr>
        <i/>
        <sz val="10"/>
        <rFont val="Arial"/>
        <family val="2"/>
      </rPr>
      <t xml:space="preserve">  Oil reserves target met.</t>
    </r>
    <r>
      <rPr>
        <sz val="10"/>
        <rFont val="Arial"/>
        <family val="2"/>
      </rPr>
      <t xml:space="preserve">  19 December 2006.</t>
    </r>
    <r>
      <rPr>
        <sz val="10"/>
        <rFont val="Arial"/>
        <family val="0"/>
      </rPr>
      <t xml:space="preserve">
http://www.beehive.govt.nz/Print/PrintDocument.aspx?DocumentID=28134</t>
    </r>
  </si>
  <si>
    <t>Adjusts the excise and excise-equivalent duties on motor spirits to reflect the movement in the Consumers Price Index (excluding credit services) over the 12-month period ending on 31 December 2005. (increased to 41.908 cents per litre).
The Land Transport Management (Apportionment and Refund of Excise Duty and Excise-Equivalent Duty) Amendment Regulations 2006. 2006/32.  Increases the amount of the excise duty transferred from the Crown Account to the National Land Transport Management Fund from 22.492 cents per litre to 23.200 cents per litre.</t>
  </si>
  <si>
    <t>Last regulation checked: 2008/99</t>
  </si>
  <si>
    <t>Increase in the levy amount</t>
  </si>
  <si>
    <t>The levy is to increase from 1 July 2008.  The levy payable to the New Zealand Fire Service Commission by insurance companies with which property is insured against fire under contracts of fire insurance made in New Zealand.  The increase if from $5.84 to $6.08 for motor vehicles (other than those with a gross laden weight of greater than 3.5 tonnes), and the levy rate for other insured property rises from 7.3 cents to 7.6 cents for every $100 insured.</t>
  </si>
  <si>
    <t>Fire Service Levy Amendent Order 2008. 2008/95
Persuant to section 48(2) of the Fire Service Act 1975</t>
  </si>
  <si>
    <r>
      <t xml:space="preserve">Tobacco
</t>
    </r>
    <r>
      <rPr>
        <sz val="10"/>
        <rFont val="Arial"/>
        <family val="2"/>
      </rPr>
      <t>Increase in tobacco excise duty over and above the annual changes due to inflation (as mentioned above)</t>
    </r>
  </si>
  <si>
    <t>Customs and Excise (Fees) Regulations 2004.  2004/367
New regulations 13A, 28A, and 29A inserted into the Customs and Excise Regulations 1996 1996/232.  Regulation 24A substituted with new regulation.
Pursuant to sections 40A, 50A and 287 of the Customs and Excise Act 1996.</t>
  </si>
  <si>
    <t>Tax / Levy / Fee</t>
  </si>
  <si>
    <t>Levies and Fees</t>
  </si>
  <si>
    <t>Proposed or unfinished taxes or levies</t>
  </si>
  <si>
    <t>Proposed or unfinished taxes/levies</t>
  </si>
  <si>
    <t>Where an employee aged 18 and over contributes to a Kiwisaver scheme, a compulsory employer matching contribution is to be phased in over four years, starting at 1% in 2008/09.  This will match the minimum employee contribution of four per cent by 2011/12.  Employers will be reimbursed through a new tax credit capped at $20 per week, and their contributions will also remain tax free under amendments introduced in 2006.</t>
  </si>
  <si>
    <t>A tax exemption for the active income of NZ businesses operating overseas</t>
  </si>
  <si>
    <t>Possibly 2009/10</t>
  </si>
  <si>
    <t>Legislation to be introduced early in 2008</t>
  </si>
  <si>
    <t>Announced in Budget 2007.  A tax exemption for the active income of New Zealand businesses operating overseas will bring New Zealand into line with international norms.  A second round of consultation will be undertaken to work through the detailed design and implementation of the active income exemption.</t>
  </si>
  <si>
    <t>A tax credit on kiwisaver contributions</t>
  </si>
  <si>
    <t>People who save through Kiwisaver will benefit from a tax credit matching contributions at 100%, up to $20 per week ($1,040 per year) from 1 July 2007.  In addition, the government will kickstart Kiwisaver with an initial upfront contribution of $1,000, and will be providing an annual fee subsidy (which has been set at $40).
For more information see www.kiwisaver.govt.nz</t>
  </si>
  <si>
    <t>Updated to include the levy upon the gas industry participants &amp; the change to marine safety charges.  Grant Cleland, 26 August 2005.</t>
  </si>
  <si>
    <t>Biosecurity (Bovine Tuberculosis - Cattle Levy) Amendment Order 2001. 2001/199
Pursuant to section 90 of the Biosecurity Act 1993</t>
  </si>
  <si>
    <t>American Foulbrood - Apiary and beekeeper levy</t>
  </si>
  <si>
    <t>Come into force on the 28th day after the date of its notification in the Gazette (Gazetted 23 October 2003)</t>
  </si>
  <si>
    <t xml:space="preserve">Updated to include the Varroa (South Island) Beekeeper Levy, and a Building Fee for Determinations by the chief executive under the Building Act 2004.  </t>
  </si>
  <si>
    <t>17 June 2004 (The levy in respect to the financial year ended 30 June 2004 is payable in one lump sum to be invoiced at the beginning of July 2004).
2005/72 comes into effect from 21 April 2005.</t>
  </si>
  <si>
    <t>Carbon Tax</t>
  </si>
  <si>
    <t>1999/00</t>
  </si>
  <si>
    <t>2000/01</t>
  </si>
  <si>
    <t>2001/02</t>
  </si>
  <si>
    <t>2002/03</t>
  </si>
  <si>
    <t>2003/04</t>
  </si>
  <si>
    <t>2004/05</t>
  </si>
  <si>
    <t>Total 1999-2005</t>
  </si>
  <si>
    <t>$ million</t>
  </si>
  <si>
    <t>New 39c rate for $60000+</t>
  </si>
  <si>
    <t>source: BEFU 2000</t>
  </si>
  <si>
    <t>rough estimate</t>
  </si>
  <si>
    <t>Tobacco excise rate increase</t>
  </si>
  <si>
    <t>estimate</t>
  </si>
  <si>
    <t>Petrol Excise Duty</t>
  </si>
  <si>
    <t>Petrol tax</t>
  </si>
  <si>
    <t>Road User Charges</t>
  </si>
  <si>
    <t>sum of the above four</t>
  </si>
  <si>
    <t>source: http://www.executive.govt.nz/minister/gosche/land-transport-package/facts2.htm</t>
  </si>
  <si>
    <t>The Government has announced that a carbon tax of $15 per tonne of carbon dioxide or equivalent will commence in April 2007. This rate will apply until 2012 unless the international price diverges substantially from this on a sustained basis. Revenue collected as a result of the tax will be used for tax changes elsewhere. The carbon tax will add about one cent per unit of electricity, about four cents per litre of petrol, 46 cents to a 9kg bottle of LPG and 68 cents to a 20kg bag of coal. The impact on an average New Zealand household will total about $4 per week for electricity, petrol, and other fuels. 
Source: Pete Hodgson, Carbon tax speech, 4 May 2005.</t>
  </si>
  <si>
    <t>Details of how the Government will recycle the revenue will be announced as part of the business tax package in the 2005 Budget.</t>
  </si>
  <si>
    <t>Updated to include carbon tax. Matthew Conway. 5 May 2005.</t>
  </si>
  <si>
    <t>Levy on oil companies to boost the country's reserves to meet international standards.</t>
  </si>
  <si>
    <r>
      <t xml:space="preserve">A levy is to be introduced on all oil companies, based on petrol and diesel sales to meet to estimated $500 million cost (or $50 to $70 a year) of upgrading New Zealand's oil reserves to meet the international standard.  This is expected to raise petrol prices by a further cent per litre from next year (2006).
Source:  Newsroom, </t>
    </r>
    <r>
      <rPr>
        <i/>
        <sz val="10"/>
        <rFont val="Arial"/>
        <family val="2"/>
      </rPr>
      <t>Higher Industry Levy to Fund Petrol Storage.</t>
    </r>
    <r>
      <rPr>
        <sz val="10"/>
        <rFont val="Arial"/>
        <family val="2"/>
      </rPr>
      <t xml:space="preserve">  23 March 2005.</t>
    </r>
  </si>
  <si>
    <t>Updated to include to proposed levy on oil companies.  Grant Cleland.  5th April 2005.</t>
  </si>
  <si>
    <t>Grant Cleland</t>
  </si>
  <si>
    <t>2006/2007</t>
  </si>
  <si>
    <t>Increase in passport charges</t>
  </si>
  <si>
    <t>Income Tax Act 2007. 
Public Act 2007. No.97.
Subpart LD - Tax credits for charitable or other public benefit gifts</t>
  </si>
  <si>
    <r>
      <t xml:space="preserve">The Act promotes a greater fairness in the tax rules for all investors.  In particular, it removes the problem of lower-income earners being over-taxed on their earnings through managed funds and the over-taxation of managed funds' investments compared with individuals.  
The Act also deals with the taxation of income from offshore portfolio share investments.   The new rules will benefit ordinary New Zealanders saving through managed funds by:
-  making capital gains on Australasian shares tax-free - they are currently taxable if made via a fund; and
-  applying the 5% fair dividend rate method to non-Australasian shares - funds are now normally taxed on capital gains plus dividends.
This ACT also created a new investment vehicle called a PIE (Portfolio Investment Entity).  PIE investments are not taxed on capital gains from New Zealand and most listed Australian share investments.  And investors in a PIE will have any taxable income earned within that PIE taxed at 0%, 19.5% or 33% (the top rate dropped to 30% from 1 April 2008.  From 1 April 2008, investors with a marginal tax rate of 33% or 39% will have a PIR of 30%).
Hon Peter Dunne, </t>
    </r>
    <r>
      <rPr>
        <i/>
        <sz val="10"/>
        <rFont val="Arial"/>
        <family val="2"/>
      </rPr>
      <t>Major investment tax reforms welcomed.</t>
    </r>
    <r>
      <rPr>
        <sz val="10"/>
        <rFont val="Arial"/>
        <family val="2"/>
      </rPr>
      <t xml:space="preserve">  13 December 2006. http://www.taxpolicy.ird.govt.nz/index.php?view=499</t>
    </r>
  </si>
  <si>
    <t xml:space="preserve">R&amp;D tax credit </t>
  </si>
  <si>
    <t>2008-09 income year</t>
  </si>
  <si>
    <t>Taxation (Business Taxation and Remedial Matters) Act 2007
Section LH of the Income Tax Act 2007</t>
  </si>
  <si>
    <r>
      <t>New tax rules provide a tax credit for New Zealand businesses that perform R&amp;D on their own behalf, or that commission others to perform R&amp;D for them, provided the R&amp;D is performed predominantly in New Zealand.  R&amp;D expenditure that is eligible for the credit includes the cost of employee remuneration, training and travel of employees conducting R&amp;D, depreciation of tangible property, consumables, certain overheads and payments to entities conducting R&amp;D on behalf of the claimant.  The credit applies at the rate of 15% of eligible expenditure in a year.  It is claimed in the annual income tax return, offsetting the tax liability of the claimant.  Surplus credits are refundable.  This means that businesses that have a tax loss or have only tax-exempt income receive the credits in cash.
Inland Revenue, R</t>
    </r>
    <r>
      <rPr>
        <i/>
        <sz val="10"/>
        <rFont val="Arial"/>
        <family val="2"/>
      </rPr>
      <t>esearch and development tax credit legislation.</t>
    </r>
    <r>
      <rPr>
        <sz val="10"/>
        <rFont val="Arial"/>
        <family val="2"/>
      </rPr>
      <t xml:space="preserve">  Special report from the Policy Advice Division of Inland Revenue.  21 December 2007.
</t>
    </r>
  </si>
  <si>
    <t>Taxation (Kiwisaver and Company Tax Rate Amendments) Act 2007.
Taxation (KiwiSaver) Act 2007</t>
  </si>
  <si>
    <t>An increase in the ACC levy component of petroleum fuels excise tax to 7.33 cents per litre from 1 July 2007.</t>
  </si>
  <si>
    <t>Gambling (Problem Gambling Levy) Regulations 2007. 2007/106
Pursuant to sections 319 to 321 of the Gambling Act 2003</t>
  </si>
  <si>
    <t>Fire Service Levy Amendent Order 2000. 2000/260
Persuant to section 48(2) of the Fire Service Act 1975</t>
  </si>
  <si>
    <r>
      <t xml:space="preserve">Fire Service Levy
</t>
    </r>
    <r>
      <rPr>
        <sz val="10"/>
        <rFont val="Arial"/>
        <family val="2"/>
      </rPr>
      <t>Increase in the levy amount</t>
    </r>
  </si>
  <si>
    <t>Levy for funding of NZ Fire Service collected through insurance companies. Government raised the rate of the levy from March 1, 2001. The levy amount for a motor vehicle increased from $4.96 to $5.84; while the levy amount for other insured property increased from 6.2 cents to 7.3 cents per every $100 insured.</t>
  </si>
  <si>
    <t>Marginal tax rate for individuals earning taxable income exceeding NZ$60,000 per year raised from 33% to 39%.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</si>
</sst>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 yyyy"/>
    <numFmt numFmtId="165" formatCode="mmm\-yyyy"/>
    <numFmt numFmtId="166" formatCode="&quot;Yes&quot;;&quot;Yes&quot;;&quot;No&quot;"/>
    <numFmt numFmtId="167" formatCode="&quot;True&quot;;&quot;True&quot;;&quot;False&quot;"/>
    <numFmt numFmtId="168" formatCode="&quot;On&quot;;&quot;On&quot;;&quot;Off&quot;"/>
    <numFmt numFmtId="169" formatCode="0.0"/>
  </numFmts>
  <fonts count="21">
    <font>
      <sz val="10"/>
      <name val="Arial"/>
      <family val="0"/>
    </font>
    <font>
      <b/>
      <sz val="10"/>
      <name val="Arial"/>
      <family val="2"/>
    </font>
    <font>
      <u val="single"/>
      <sz val="10"/>
      <name val="Arial"/>
      <family val="2"/>
    </font>
    <font>
      <b/>
      <sz val="12"/>
      <name val="Arial"/>
      <family val="2"/>
    </font>
    <font>
      <i/>
      <sz val="10"/>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i/>
      <sz val="10"/>
      <color indexed="8"/>
      <name val="Arial"/>
      <family val="2"/>
    </font>
    <font>
      <b/>
      <sz val="10"/>
      <name val="Bookman Old Style"/>
      <family val="1"/>
    </font>
    <font>
      <sz val="10"/>
      <name val="Bookman Old Style"/>
      <family val="1"/>
    </font>
    <font>
      <sz val="10"/>
      <color indexed="14"/>
      <name val="Bookman Old Style"/>
      <family val="1"/>
    </font>
    <font>
      <u val="single"/>
      <sz val="10"/>
      <name val="Bookman Old Style"/>
      <family val="1"/>
    </font>
    <font>
      <sz val="9"/>
      <name val="Arial"/>
      <family val="2"/>
    </font>
    <font>
      <i/>
      <sz val="10"/>
      <name val="Bookman Old Style"/>
      <family val="1"/>
    </font>
    <font>
      <b/>
      <sz val="8"/>
      <name val="Arial"/>
      <family val="2"/>
    </font>
    <font>
      <i/>
      <sz val="9"/>
      <name val="Arial"/>
      <family val="2"/>
    </font>
    <font>
      <b/>
      <sz val="14"/>
      <name val="Arial"/>
      <family val="2"/>
    </font>
    <font>
      <sz val="14"/>
      <name val="Arial"/>
      <family val="2"/>
    </font>
    <font>
      <sz val="11"/>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0" fillId="0" borderId="0" xfId="0" applyAlignment="1">
      <alignment horizontal="right" vertical="top"/>
    </xf>
    <xf numFmtId="0" fontId="0" fillId="0" borderId="0" xfId="0" applyAlignment="1">
      <alignment horizontal="right" vertical="top" wrapText="1"/>
    </xf>
    <xf numFmtId="0" fontId="0"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right" vertical="top"/>
    </xf>
    <xf numFmtId="0" fontId="1" fillId="2" borderId="0" xfId="0" applyFont="1" applyFill="1" applyAlignment="1">
      <alignment/>
    </xf>
    <xf numFmtId="0" fontId="1" fillId="2" borderId="0" xfId="0" applyFont="1" applyFill="1" applyAlignment="1">
      <alignment vertical="top" wrapText="1"/>
    </xf>
    <xf numFmtId="0" fontId="0" fillId="0" borderId="0" xfId="0" applyFont="1" applyAlignment="1">
      <alignment horizontal="left" vertical="top" wrapText="1"/>
    </xf>
    <xf numFmtId="15" fontId="0" fillId="0" borderId="0" xfId="0" applyNumberFormat="1" applyFont="1" applyAlignment="1">
      <alignment horizontal="right" vertical="top"/>
    </xf>
    <xf numFmtId="0" fontId="0" fillId="0" borderId="0" xfId="0" applyFont="1" applyAlignment="1">
      <alignment horizontal="right" vertical="top" wrapText="1"/>
    </xf>
    <xf numFmtId="0" fontId="5" fillId="0" borderId="0" xfId="0" applyFont="1" applyAlignment="1">
      <alignment vertical="top"/>
    </xf>
    <xf numFmtId="0" fontId="0" fillId="0" borderId="0" xfId="0" applyAlignment="1">
      <alignment horizontal="right"/>
    </xf>
    <xf numFmtId="164" fontId="0" fillId="0" borderId="0" xfId="0" applyNumberFormat="1" applyAlignment="1">
      <alignment horizontal="right" vertical="top"/>
    </xf>
    <xf numFmtId="15" fontId="0" fillId="0" borderId="0" xfId="0" applyNumberFormat="1" applyFont="1" applyAlignment="1">
      <alignment horizontal="right" vertical="top" wrapText="1"/>
    </xf>
    <xf numFmtId="15" fontId="0" fillId="0" borderId="0" xfId="0" applyNumberFormat="1" applyAlignment="1">
      <alignment horizontal="right" vertical="top" wrapText="1"/>
    </xf>
    <xf numFmtId="15" fontId="0" fillId="0" borderId="0" xfId="0" applyNumberFormat="1" applyAlignment="1" quotePrefix="1">
      <alignment horizontal="right" vertical="top"/>
    </xf>
    <xf numFmtId="164" fontId="0" fillId="0" borderId="0" xfId="0" applyNumberFormat="1" applyAlignment="1">
      <alignment horizontal="right" vertical="top" wrapText="1"/>
    </xf>
    <xf numFmtId="0" fontId="1" fillId="2" borderId="0" xfId="0" applyFont="1" applyFill="1" applyAlignment="1">
      <alignment horizontal="right" vertical="top" wrapText="1"/>
    </xf>
    <xf numFmtId="15" fontId="0" fillId="0" borderId="0" xfId="0" applyNumberFormat="1" applyAlignment="1">
      <alignment horizontal="right" vertical="top"/>
    </xf>
    <xf numFmtId="15" fontId="8" fillId="0" borderId="0" xfId="0" applyNumberFormat="1" applyFont="1" applyAlignment="1">
      <alignment horizontal="right" vertical="top" wrapText="1"/>
    </xf>
    <xf numFmtId="0" fontId="1" fillId="0" borderId="0" xfId="0" applyFont="1" applyAlignment="1">
      <alignment horizontal="right"/>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15" fontId="8" fillId="0" borderId="0" xfId="0" applyNumberFormat="1" applyFont="1" applyBorder="1" applyAlignment="1">
      <alignment horizontal="right" vertical="top" wrapText="1"/>
    </xf>
    <xf numFmtId="0" fontId="3" fillId="0" borderId="0" xfId="0" applyFont="1" applyAlignment="1">
      <alignment/>
    </xf>
    <xf numFmtId="0" fontId="1" fillId="0" borderId="0" xfId="0" applyFont="1" applyAlignment="1">
      <alignment horizontal="center"/>
    </xf>
    <xf numFmtId="0" fontId="1" fillId="0" borderId="1" xfId="0" applyFont="1" applyBorder="1" applyAlignment="1">
      <alignment/>
    </xf>
    <xf numFmtId="15" fontId="1" fillId="0" borderId="1" xfId="0" applyNumberFormat="1" applyFont="1" applyBorder="1" applyAlignment="1">
      <alignment horizontal="right"/>
    </xf>
    <xf numFmtId="0" fontId="0" fillId="0" borderId="0" xfId="0" applyAlignment="1">
      <alignment wrapText="1"/>
    </xf>
    <xf numFmtId="2" fontId="0" fillId="0" borderId="0" xfId="0" applyNumberFormat="1" applyAlignment="1">
      <alignment/>
    </xf>
    <xf numFmtId="0" fontId="1" fillId="0" borderId="0" xfId="0" applyFont="1" applyBorder="1" applyAlignment="1">
      <alignment/>
    </xf>
    <xf numFmtId="0" fontId="1" fillId="0" borderId="0" xfId="0" applyFont="1" applyAlignment="1">
      <alignment wrapText="1"/>
    </xf>
    <xf numFmtId="0" fontId="1" fillId="0" borderId="0" xfId="0" applyFont="1" applyAlignment="1" quotePrefix="1">
      <alignment horizontal="right"/>
    </xf>
    <xf numFmtId="0" fontId="0" fillId="0" borderId="0" xfId="0" applyFont="1" applyAlignment="1">
      <alignment horizontal="center" vertical="center" wrapText="1"/>
    </xf>
    <xf numFmtId="0" fontId="1"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11" fillId="0" borderId="2" xfId="0" applyFont="1" applyBorder="1" applyAlignment="1">
      <alignment/>
    </xf>
    <xf numFmtId="0" fontId="11" fillId="0" borderId="0" xfId="0" applyFont="1" applyAlignment="1">
      <alignment/>
    </xf>
    <xf numFmtId="0" fontId="10" fillId="0" borderId="3" xfId="0" applyFont="1" applyBorder="1" applyAlignment="1">
      <alignment horizontal="right"/>
    </xf>
    <xf numFmtId="0" fontId="10" fillId="0" borderId="2" xfId="0" applyFont="1" applyBorder="1" applyAlignment="1">
      <alignment vertical="top"/>
    </xf>
    <xf numFmtId="0" fontId="10" fillId="0" borderId="2" xfId="0" applyFont="1" applyBorder="1" applyAlignment="1">
      <alignment wrapText="1"/>
    </xf>
    <xf numFmtId="0" fontId="10" fillId="0" borderId="4" xfId="0" applyFont="1" applyBorder="1" applyAlignment="1">
      <alignment vertical="top"/>
    </xf>
    <xf numFmtId="0" fontId="11" fillId="0" borderId="5" xfId="0" applyFont="1" applyBorder="1" applyAlignment="1">
      <alignment wrapText="1"/>
    </xf>
    <xf numFmtId="0" fontId="11" fillId="0" borderId="6" xfId="0" applyFont="1" applyBorder="1" applyAlignment="1">
      <alignment/>
    </xf>
    <xf numFmtId="0" fontId="11" fillId="0" borderId="5" xfId="0" applyFont="1" applyBorder="1" applyAlignment="1">
      <alignment/>
    </xf>
    <xf numFmtId="0" fontId="11" fillId="0" borderId="3" xfId="0" applyFont="1" applyBorder="1" applyAlignment="1">
      <alignment/>
    </xf>
    <xf numFmtId="0" fontId="11" fillId="0" borderId="2" xfId="0" applyFont="1" applyBorder="1" applyAlignment="1">
      <alignment wrapText="1"/>
    </xf>
    <xf numFmtId="0" fontId="11" fillId="0" borderId="0" xfId="0" applyFont="1" applyBorder="1" applyAlignment="1" quotePrefix="1">
      <alignment/>
    </xf>
    <xf numFmtId="0" fontId="11" fillId="0" borderId="0"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1" fillId="0" borderId="0" xfId="0" applyFont="1" applyBorder="1" applyAlignment="1">
      <alignment wrapText="1"/>
    </xf>
    <xf numFmtId="15" fontId="0" fillId="0" borderId="0" xfId="0" applyNumberFormat="1" applyBorder="1" applyAlignment="1">
      <alignment horizontal="right" vertical="top" wrapText="1"/>
    </xf>
    <xf numFmtId="15" fontId="0" fillId="0" borderId="0" xfId="0" applyNumberFormat="1" applyFont="1" applyBorder="1" applyAlignment="1">
      <alignment horizontal="right" vertical="top"/>
    </xf>
    <xf numFmtId="0" fontId="0" fillId="0" borderId="0" xfId="0" applyFont="1" applyBorder="1" applyAlignment="1">
      <alignment horizontal="left" vertical="top" wrapText="1"/>
    </xf>
    <xf numFmtId="15" fontId="0" fillId="0" borderId="0" xfId="0" applyNumberFormat="1" applyFont="1" applyBorder="1" applyAlignment="1">
      <alignment horizontal="right" vertical="top" wrapText="1"/>
    </xf>
    <xf numFmtId="0" fontId="1" fillId="0" borderId="0" xfId="0" applyFont="1" applyAlignment="1">
      <alignment vertical="top"/>
    </xf>
    <xf numFmtId="0" fontId="0" fillId="0" borderId="0" xfId="0" applyBorder="1" applyAlignment="1">
      <alignment vertical="top" wrapText="1"/>
    </xf>
    <xf numFmtId="0" fontId="0" fillId="0" borderId="0" xfId="0" applyBorder="1" applyAlignment="1">
      <alignment horizontal="right" vertical="top" wrapText="1"/>
    </xf>
    <xf numFmtId="164" fontId="0" fillId="0" borderId="0" xfId="0" applyNumberFormat="1" applyBorder="1" applyAlignment="1">
      <alignment horizontal="right" vertical="top"/>
    </xf>
    <xf numFmtId="0" fontId="4" fillId="0" borderId="0" xfId="0" applyFont="1" applyAlignment="1">
      <alignment horizontal="center"/>
    </xf>
    <xf numFmtId="0" fontId="14" fillId="0" borderId="0" xfId="0" applyFont="1" applyAlignment="1">
      <alignment horizontal="right" vertical="top" wrapText="1"/>
    </xf>
    <xf numFmtId="17" fontId="0" fillId="0" borderId="0" xfId="0" applyNumberFormat="1" applyAlignment="1">
      <alignment horizontal="right" vertical="top"/>
    </xf>
    <xf numFmtId="0" fontId="10" fillId="0" borderId="0" xfId="0" applyFont="1" applyAlignment="1">
      <alignment/>
    </xf>
    <xf numFmtId="164" fontId="0" fillId="0" borderId="0" xfId="0" applyNumberFormat="1" applyAlignment="1" quotePrefix="1">
      <alignment horizontal="right" vertical="top" wrapText="1"/>
    </xf>
    <xf numFmtId="0" fontId="11" fillId="0" borderId="2" xfId="0" applyFont="1" applyBorder="1" applyAlignment="1">
      <alignment horizontal="right"/>
    </xf>
    <xf numFmtId="0" fontId="11" fillId="3" borderId="2" xfId="0" applyFont="1" applyFill="1" applyBorder="1" applyAlignment="1">
      <alignment horizontal="right"/>
    </xf>
    <xf numFmtId="8" fontId="11" fillId="4" borderId="2" xfId="0" applyNumberFormat="1" applyFont="1" applyFill="1" applyBorder="1" applyAlignment="1">
      <alignment horizontal="right"/>
    </xf>
    <xf numFmtId="9" fontId="11" fillId="3" borderId="2" xfId="0" applyNumberFormat="1" applyFont="1" applyFill="1" applyBorder="1" applyAlignment="1">
      <alignment horizontal="right"/>
    </xf>
    <xf numFmtId="0" fontId="11" fillId="4" borderId="2" xfId="0" applyFont="1" applyFill="1" applyBorder="1" applyAlignment="1">
      <alignment horizontal="right"/>
    </xf>
    <xf numFmtId="8" fontId="11" fillId="0" borderId="2" xfId="0" applyNumberFormat="1" applyFont="1" applyBorder="1" applyAlignment="1">
      <alignment horizontal="right"/>
    </xf>
    <xf numFmtId="0" fontId="11" fillId="0" borderId="2" xfId="0" applyFont="1" applyFill="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8" fontId="11" fillId="0" borderId="0" xfId="0" applyNumberFormat="1" applyFont="1" applyBorder="1" applyAlignment="1">
      <alignment horizontal="right"/>
    </xf>
    <xf numFmtId="8" fontId="12" fillId="0" borderId="2" xfId="0" applyNumberFormat="1" applyFont="1" applyBorder="1" applyAlignment="1">
      <alignment horizontal="right"/>
    </xf>
    <xf numFmtId="8" fontId="11" fillId="3" borderId="2" xfId="0" applyNumberFormat="1" applyFont="1" applyFill="1" applyBorder="1" applyAlignment="1">
      <alignment horizontal="right"/>
    </xf>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0" fontId="3" fillId="0" borderId="0" xfId="0" applyFont="1" applyAlignment="1">
      <alignment horizontal="center"/>
    </xf>
    <xf numFmtId="0" fontId="1" fillId="0" borderId="0" xfId="0" applyFont="1" applyAlignment="1">
      <alignment horizontal="left"/>
    </xf>
    <xf numFmtId="4" fontId="0" fillId="0" borderId="7" xfId="0" applyNumberFormat="1" applyBorder="1" applyAlignment="1">
      <alignment vertical="center"/>
    </xf>
    <xf numFmtId="3" fontId="0" fillId="0" borderId="7" xfId="0" applyNumberFormat="1" applyBorder="1" applyAlignment="1">
      <alignment vertical="center"/>
    </xf>
    <xf numFmtId="0" fontId="1" fillId="0" borderId="8" xfId="0" applyFont="1" applyBorder="1" applyAlignment="1">
      <alignment horizontal="center" vertical="center" wrapText="1"/>
    </xf>
    <xf numFmtId="1" fontId="0" fillId="0" borderId="6" xfId="0" applyNumberFormat="1" applyBorder="1" applyAlignment="1">
      <alignment vertical="center"/>
    </xf>
    <xf numFmtId="0" fontId="1" fillId="0" borderId="9" xfId="0" applyFont="1" applyBorder="1" applyAlignment="1">
      <alignment horizontal="center" vertical="center" wrapText="1"/>
    </xf>
    <xf numFmtId="0" fontId="11" fillId="3" borderId="3" xfId="0" applyFont="1" applyFill="1" applyBorder="1" applyAlignment="1">
      <alignment horizontal="right"/>
    </xf>
    <xf numFmtId="0" fontId="11" fillId="0" borderId="5" xfId="0" applyFont="1" applyBorder="1" applyAlignment="1">
      <alignment horizontal="left" wrapText="1"/>
    </xf>
    <xf numFmtId="0" fontId="10" fillId="0" borderId="3" xfId="0" applyFont="1" applyBorder="1" applyAlignment="1">
      <alignment/>
    </xf>
    <xf numFmtId="0" fontId="10" fillId="0" borderId="0" xfId="0" applyFont="1" applyBorder="1" applyAlignment="1">
      <alignment/>
    </xf>
    <xf numFmtId="0" fontId="0" fillId="0" borderId="0" xfId="0" applyBorder="1" applyAlignment="1">
      <alignment/>
    </xf>
    <xf numFmtId="0" fontId="11" fillId="0" borderId="10" xfId="0" applyFont="1" applyBorder="1" applyAlignment="1">
      <alignment/>
    </xf>
    <xf numFmtId="0" fontId="11" fillId="0" borderId="11" xfId="0" applyFont="1" applyBorder="1" applyAlignment="1">
      <alignment horizontal="right"/>
    </xf>
    <xf numFmtId="0" fontId="11" fillId="0" borderId="0" xfId="0" applyFont="1" applyFill="1" applyBorder="1" applyAlignment="1">
      <alignment horizontal="right"/>
    </xf>
    <xf numFmtId="0" fontId="11" fillId="0" borderId="0" xfId="0" applyFont="1" applyFill="1" applyBorder="1" applyAlignment="1">
      <alignment/>
    </xf>
    <xf numFmtId="0" fontId="11" fillId="0" borderId="11" xfId="0" applyFont="1" applyFill="1" applyBorder="1" applyAlignment="1">
      <alignment horizontal="right"/>
    </xf>
    <xf numFmtId="0" fontId="11" fillId="0" borderId="11" xfId="0" applyFont="1" applyFill="1" applyBorder="1" applyAlignment="1">
      <alignment/>
    </xf>
    <xf numFmtId="0" fontId="15" fillId="0" borderId="0" xfId="0" applyFont="1" applyAlignment="1">
      <alignment/>
    </xf>
    <xf numFmtId="0" fontId="19" fillId="0" borderId="0" xfId="0" applyFont="1" applyAlignment="1">
      <alignment vertical="center"/>
    </xf>
    <xf numFmtId="0" fontId="0" fillId="0" borderId="11" xfId="0" applyBorder="1" applyAlignment="1">
      <alignment/>
    </xf>
    <xf numFmtId="0" fontId="0" fillId="0" borderId="11" xfId="0" applyBorder="1" applyAlignment="1">
      <alignment horizontal="right" vertical="top"/>
    </xf>
    <xf numFmtId="0" fontId="0" fillId="0" borderId="11" xfId="0" applyBorder="1" applyAlignment="1">
      <alignment horizontal="right"/>
    </xf>
    <xf numFmtId="0" fontId="1" fillId="2" borderId="0" xfId="0" applyFont="1" applyFill="1" applyAlignment="1">
      <alignment vertical="top"/>
    </xf>
    <xf numFmtId="0" fontId="1" fillId="2" borderId="11" xfId="0" applyFont="1" applyFill="1" applyBorder="1" applyAlignment="1">
      <alignment vertical="top" wrapText="1"/>
    </xf>
    <xf numFmtId="0" fontId="1" fillId="2" borderId="11" xfId="0" applyFont="1" applyFill="1" applyBorder="1" applyAlignment="1">
      <alignment vertical="top"/>
    </xf>
    <xf numFmtId="0" fontId="1" fillId="2" borderId="11" xfId="0" applyFont="1" applyFill="1" applyBorder="1" applyAlignment="1">
      <alignment horizontal="right" vertical="top"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right" vertical="top"/>
    </xf>
    <xf numFmtId="0" fontId="20" fillId="0" borderId="0" xfId="0" applyFont="1" applyAlignment="1">
      <alignment/>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Border="1" applyAlignment="1">
      <alignment horizontal="center" vertical="top" wrapText="1"/>
    </xf>
    <xf numFmtId="0" fontId="0" fillId="0" borderId="0" xfId="0" applyFont="1" applyAlignment="1">
      <alignment horizontal="center" vertical="center" wrapText="1"/>
    </xf>
    <xf numFmtId="0" fontId="0" fillId="0" borderId="0" xfId="0" applyFont="1" applyAlignment="1">
      <alignment horizontal="right" vertical="top" wrapText="1"/>
    </xf>
    <xf numFmtId="0" fontId="8" fillId="0" borderId="0" xfId="0" applyFont="1" applyBorder="1" applyAlignment="1">
      <alignment horizontal="center" vertical="center" wrapText="1"/>
    </xf>
    <xf numFmtId="0" fontId="8" fillId="0" borderId="0" xfId="0" applyFont="1" applyBorder="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18" fillId="0" borderId="1" xfId="0" applyFont="1" applyBorder="1" applyAlignment="1">
      <alignment horizontal="center" vertical="center"/>
    </xf>
    <xf numFmtId="0" fontId="10" fillId="0" borderId="6" xfId="0" applyFont="1" applyBorder="1" applyAlignment="1">
      <alignment horizontal="center" wrapText="1"/>
    </xf>
    <xf numFmtId="0" fontId="10" fillId="0" borderId="3" xfId="0" applyFont="1" applyBorder="1" applyAlignment="1">
      <alignment horizontal="center" wrapText="1"/>
    </xf>
    <xf numFmtId="0" fontId="16" fillId="0" borderId="0" xfId="0" applyNumberFormat="1" applyFont="1" applyBorder="1" applyAlignment="1">
      <alignment horizontal="center" wrapText="1"/>
    </xf>
    <xf numFmtId="0" fontId="16" fillId="0" borderId="1" xfId="0" applyNumberFormat="1" applyFont="1" applyBorder="1" applyAlignment="1">
      <alignment horizontal="center" wrapText="1"/>
    </xf>
    <xf numFmtId="0" fontId="1" fillId="0" borderId="0" xfId="0" applyFont="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186"/>
  <sheetViews>
    <sheetView zoomScale="70" zoomScaleNormal="70" workbookViewId="0" topLeftCell="A1">
      <pane ySplit="8" topLeftCell="BM88" activePane="bottomLeft" state="frozen"/>
      <selection pane="topLeft" activeCell="A1" sqref="A1"/>
      <selection pane="bottomLeft" activeCell="A93" sqref="A1:IV16384"/>
    </sheetView>
  </sheetViews>
  <sheetFormatPr defaultColWidth="9.140625" defaultRowHeight="12.75"/>
  <cols>
    <col min="1" max="1" width="25.7109375" style="0" customWidth="1"/>
    <col min="2" max="2" width="75.7109375" style="0" customWidth="1"/>
    <col min="3" max="3" width="3.28125" style="0" customWidth="1"/>
    <col min="4" max="4" width="30.7109375" style="6" customWidth="1"/>
    <col min="5" max="5" width="25.8515625" style="17" customWidth="1"/>
  </cols>
  <sheetData>
    <row r="1" spans="1:5" s="107" customFormat="1" ht="27.75" customHeight="1" thickBot="1">
      <c r="A1" s="135" t="s">
        <v>28</v>
      </c>
      <c r="B1" s="135"/>
      <c r="C1" s="135"/>
      <c r="D1" s="135"/>
      <c r="E1" s="135"/>
    </row>
    <row r="2" spans="1:5" ht="3" customHeight="1">
      <c r="A2" s="88"/>
      <c r="B2" s="88"/>
      <c r="C2" s="88"/>
      <c r="D2" s="88"/>
      <c r="E2" s="88"/>
    </row>
    <row r="3" spans="1:5" ht="15.75">
      <c r="A3" s="89" t="s">
        <v>20</v>
      </c>
      <c r="B3" s="88"/>
      <c r="C3" s="88"/>
      <c r="D3" s="88"/>
      <c r="E3" s="88"/>
    </row>
    <row r="4" spans="1:5" ht="15.75">
      <c r="A4" s="89" t="s">
        <v>420</v>
      </c>
      <c r="B4" s="88"/>
      <c r="C4" s="88"/>
      <c r="D4" s="88"/>
      <c r="E4" s="88"/>
    </row>
    <row r="5" ht="15" customHeight="1">
      <c r="A5" s="1" t="s">
        <v>47</v>
      </c>
    </row>
    <row r="6" ht="15" customHeight="1">
      <c r="A6" s="36" t="s">
        <v>338</v>
      </c>
    </row>
    <row r="7" spans="1:5" ht="15" customHeight="1">
      <c r="A7" s="108"/>
      <c r="B7" s="108"/>
      <c r="C7" s="108"/>
      <c r="D7" s="109"/>
      <c r="E7" s="110"/>
    </row>
    <row r="8" spans="1:5" ht="25.5">
      <c r="A8" s="111" t="s">
        <v>426</v>
      </c>
      <c r="B8" s="111" t="s">
        <v>30</v>
      </c>
      <c r="C8" s="111"/>
      <c r="D8" s="23" t="s">
        <v>37</v>
      </c>
      <c r="E8" s="23" t="s">
        <v>31</v>
      </c>
    </row>
    <row r="9" ht="15" customHeight="1">
      <c r="D9" s="7"/>
    </row>
    <row r="10" spans="1:4" ht="15" customHeight="1">
      <c r="A10" s="30" t="s">
        <v>341</v>
      </c>
      <c r="B10" s="1"/>
      <c r="C10" s="1"/>
      <c r="D10" s="7"/>
    </row>
    <row r="11" spans="1:5" ht="25.5">
      <c r="A11" s="3" t="s">
        <v>29</v>
      </c>
      <c r="B11" s="3" t="s">
        <v>483</v>
      </c>
      <c r="C11" s="3"/>
      <c r="D11" s="7" t="s">
        <v>32</v>
      </c>
      <c r="E11" s="18">
        <v>36617</v>
      </c>
    </row>
    <row r="12" spans="1:5" ht="25.5">
      <c r="A12" s="3" t="s">
        <v>34</v>
      </c>
      <c r="B12" s="3" t="s">
        <v>36</v>
      </c>
      <c r="C12" s="3"/>
      <c r="D12" s="7" t="s">
        <v>32</v>
      </c>
      <c r="E12" s="18">
        <v>36617</v>
      </c>
    </row>
    <row r="13" spans="1:5" ht="51">
      <c r="A13" s="3" t="s">
        <v>39</v>
      </c>
      <c r="B13" s="3" t="s">
        <v>41</v>
      </c>
      <c r="C13" s="3"/>
      <c r="D13" s="7" t="s">
        <v>40</v>
      </c>
      <c r="E13" s="18">
        <v>36982</v>
      </c>
    </row>
    <row r="14" spans="1:5" ht="89.25">
      <c r="A14" s="3" t="s">
        <v>388</v>
      </c>
      <c r="B14" s="3" t="s">
        <v>88</v>
      </c>
      <c r="C14" s="3"/>
      <c r="D14" s="7" t="s">
        <v>389</v>
      </c>
      <c r="E14" s="22" t="s">
        <v>390</v>
      </c>
    </row>
    <row r="15" spans="1:5" ht="284.25" customHeight="1">
      <c r="A15" s="3" t="s">
        <v>417</v>
      </c>
      <c r="B15" s="3" t="s">
        <v>472</v>
      </c>
      <c r="C15" s="3"/>
      <c r="D15" s="7" t="s">
        <v>416</v>
      </c>
      <c r="E15" s="71" t="s">
        <v>91</v>
      </c>
    </row>
    <row r="16" spans="1:5" ht="76.5">
      <c r="A16" s="3" t="s">
        <v>119</v>
      </c>
      <c r="B16" s="3" t="s">
        <v>18</v>
      </c>
      <c r="C16" s="3"/>
      <c r="D16" s="7" t="s">
        <v>471</v>
      </c>
      <c r="E16" s="71">
        <v>39539</v>
      </c>
    </row>
    <row r="17" spans="1:5" ht="12.75" customHeight="1">
      <c r="A17" s="3"/>
      <c r="B17" s="3"/>
      <c r="C17" s="3"/>
      <c r="D17" s="7"/>
      <c r="E17" s="71"/>
    </row>
    <row r="18" spans="1:5" ht="76.5">
      <c r="A18" s="3" t="s">
        <v>435</v>
      </c>
      <c r="B18" s="3" t="s">
        <v>436</v>
      </c>
      <c r="C18" s="3"/>
      <c r="D18" s="7" t="s">
        <v>173</v>
      </c>
      <c r="E18" s="71">
        <v>39264</v>
      </c>
    </row>
    <row r="20" spans="1:5" ht="15" customHeight="1">
      <c r="A20" s="5" t="s">
        <v>38</v>
      </c>
      <c r="B20" s="3"/>
      <c r="C20" s="3"/>
      <c r="D20" s="7"/>
      <c r="E20" s="6"/>
    </row>
    <row r="21" spans="1:5" ht="38.25">
      <c r="A21" s="64" t="s">
        <v>33</v>
      </c>
      <c r="B21" s="64" t="s">
        <v>35</v>
      </c>
      <c r="C21" s="64"/>
      <c r="D21" s="65" t="s">
        <v>32</v>
      </c>
      <c r="E21" s="66">
        <v>36617</v>
      </c>
    </row>
    <row r="22" spans="1:5" ht="12.75">
      <c r="A22" s="64"/>
      <c r="B22" s="64"/>
      <c r="C22" s="64"/>
      <c r="D22" s="65"/>
      <c r="E22" s="66"/>
    </row>
    <row r="23" spans="1:5" ht="15.75">
      <c r="A23" s="123" t="s">
        <v>342</v>
      </c>
      <c r="B23" s="64"/>
      <c r="C23" s="64"/>
      <c r="D23" s="65"/>
      <c r="E23" s="66"/>
    </row>
    <row r="24" spans="1:5" ht="76.5">
      <c r="A24" s="64" t="s">
        <v>180</v>
      </c>
      <c r="B24" s="64" t="s">
        <v>430</v>
      </c>
      <c r="C24" s="64"/>
      <c r="D24" s="7" t="s">
        <v>477</v>
      </c>
      <c r="E24" s="66">
        <v>39539</v>
      </c>
    </row>
    <row r="25" spans="1:5" ht="12.75">
      <c r="A25" s="64"/>
      <c r="B25" s="64"/>
      <c r="C25" s="64"/>
      <c r="D25" s="65"/>
      <c r="E25" s="66"/>
    </row>
    <row r="26" spans="1:5" ht="15.75">
      <c r="A26" s="124" t="s">
        <v>343</v>
      </c>
      <c r="B26" s="3"/>
      <c r="C26" s="3"/>
      <c r="D26" s="7"/>
      <c r="E26" s="71"/>
    </row>
    <row r="27" spans="1:5" ht="51">
      <c r="A27" s="8" t="s">
        <v>110</v>
      </c>
      <c r="B27" s="3" t="s">
        <v>172</v>
      </c>
      <c r="C27" s="3"/>
      <c r="D27" s="7" t="s">
        <v>173</v>
      </c>
      <c r="E27" s="22">
        <v>39539</v>
      </c>
    </row>
    <row r="28" spans="1:5" ht="12.75">
      <c r="A28" s="8"/>
      <c r="B28" s="3"/>
      <c r="C28" s="3"/>
      <c r="D28" s="7"/>
      <c r="E28" s="22"/>
    </row>
    <row r="29" spans="1:5" ht="178.5">
      <c r="A29" s="8" t="s">
        <v>473</v>
      </c>
      <c r="B29" s="3" t="s">
        <v>476</v>
      </c>
      <c r="C29" s="3"/>
      <c r="D29" s="7" t="s">
        <v>475</v>
      </c>
      <c r="E29" s="22" t="s">
        <v>474</v>
      </c>
    </row>
    <row r="30" spans="1:5" ht="12.75">
      <c r="A30" s="5"/>
      <c r="B30" s="3"/>
      <c r="C30" s="3"/>
      <c r="D30" s="7"/>
      <c r="E30" s="22"/>
    </row>
    <row r="31" spans="1:5" ht="25.5">
      <c r="A31" s="12" t="s">
        <v>427</v>
      </c>
      <c r="B31" s="111" t="s">
        <v>30</v>
      </c>
      <c r="C31" s="11"/>
      <c r="D31" s="23" t="s">
        <v>37</v>
      </c>
      <c r="E31" s="23" t="s">
        <v>31</v>
      </c>
    </row>
    <row r="32" spans="1:5" ht="15" customHeight="1">
      <c r="A32" s="5"/>
      <c r="B32" s="3"/>
      <c r="C32" s="3"/>
      <c r="D32" s="7"/>
      <c r="E32" s="6"/>
    </row>
    <row r="33" spans="1:5" ht="15.75">
      <c r="A33" s="124" t="s">
        <v>344</v>
      </c>
      <c r="B33" s="3"/>
      <c r="C33" s="3"/>
      <c r="D33" s="7"/>
      <c r="E33" s="6"/>
    </row>
    <row r="34" spans="1:5" s="2" customFormat="1" ht="38.25" customHeight="1">
      <c r="A34" s="63" t="s">
        <v>289</v>
      </c>
      <c r="B34" s="126" t="s">
        <v>288</v>
      </c>
      <c r="C34" s="126"/>
      <c r="D34" s="126"/>
      <c r="E34" s="126"/>
    </row>
    <row r="35" spans="1:5" s="2" customFormat="1" ht="15" customHeight="1">
      <c r="A35" s="8"/>
      <c r="B35" s="8"/>
      <c r="C35" s="8"/>
      <c r="D35" s="15"/>
      <c r="E35" s="10"/>
    </row>
    <row r="36" spans="1:5" s="2" customFormat="1" ht="102">
      <c r="A36" s="5" t="s">
        <v>424</v>
      </c>
      <c r="B36" s="9" t="s">
        <v>49</v>
      </c>
      <c r="C36" s="9"/>
      <c r="D36" s="15" t="s">
        <v>287</v>
      </c>
      <c r="E36" s="10" t="s">
        <v>381</v>
      </c>
    </row>
    <row r="37" spans="1:5" s="2" customFormat="1" ht="12.75">
      <c r="A37" s="5"/>
      <c r="B37" s="9"/>
      <c r="C37" s="9"/>
      <c r="D37" s="15"/>
      <c r="E37" s="10"/>
    </row>
    <row r="38" spans="1:5" s="2" customFormat="1" ht="15.75">
      <c r="A38" s="124" t="s">
        <v>350</v>
      </c>
      <c r="B38" s="9"/>
      <c r="C38" s="9"/>
      <c r="D38" s="15"/>
      <c r="E38" s="10"/>
    </row>
    <row r="39" spans="1:5" s="2" customFormat="1" ht="38.25">
      <c r="A39" s="40" t="s">
        <v>62</v>
      </c>
      <c r="B39" s="41" t="s">
        <v>163</v>
      </c>
      <c r="C39" s="41"/>
      <c r="D39" s="42" t="s">
        <v>84</v>
      </c>
      <c r="E39" s="60">
        <v>37748</v>
      </c>
    </row>
    <row r="40" spans="1:5" s="2" customFormat="1" ht="12.75">
      <c r="A40" s="40"/>
      <c r="B40" s="41"/>
      <c r="C40" s="41"/>
      <c r="D40" s="42"/>
      <c r="E40" s="60"/>
    </row>
    <row r="41" spans="1:5" ht="143.25" customHeight="1">
      <c r="A41" s="5" t="s">
        <v>165</v>
      </c>
      <c r="B41" s="3" t="s">
        <v>315</v>
      </c>
      <c r="C41" s="3"/>
      <c r="D41" s="7" t="s">
        <v>314</v>
      </c>
      <c r="E41" s="24">
        <v>39264</v>
      </c>
    </row>
    <row r="42" spans="1:5" s="2" customFormat="1" ht="15" customHeight="1">
      <c r="A42" s="8"/>
      <c r="B42" s="9"/>
      <c r="C42" s="9"/>
      <c r="D42" s="15"/>
      <c r="E42" s="10"/>
    </row>
    <row r="43" spans="1:5" s="121" customFormat="1" ht="19.5" customHeight="1">
      <c r="A43" s="122" t="s">
        <v>340</v>
      </c>
      <c r="B43" s="118"/>
      <c r="C43" s="118"/>
      <c r="D43" s="119"/>
      <c r="E43" s="120"/>
    </row>
    <row r="44" spans="1:5" s="2" customFormat="1" ht="38.25">
      <c r="A44" s="5" t="s">
        <v>290</v>
      </c>
      <c r="B44" s="13" t="s">
        <v>285</v>
      </c>
      <c r="C44" s="13"/>
      <c r="D44" s="15" t="s">
        <v>286</v>
      </c>
      <c r="E44" s="14">
        <v>37316</v>
      </c>
    </row>
    <row r="45" spans="1:5" s="2" customFormat="1" ht="117" customHeight="1">
      <c r="A45" s="40" t="s">
        <v>227</v>
      </c>
      <c r="B45" s="41" t="s">
        <v>222</v>
      </c>
      <c r="C45" s="41"/>
      <c r="D45" s="42" t="s">
        <v>221</v>
      </c>
      <c r="E45" s="62">
        <v>38443</v>
      </c>
    </row>
    <row r="46" spans="1:5" s="2" customFormat="1" ht="131.25" customHeight="1">
      <c r="A46" s="40" t="s">
        <v>227</v>
      </c>
      <c r="B46" s="41" t="s">
        <v>419</v>
      </c>
      <c r="C46" s="41"/>
      <c r="D46" s="42" t="s">
        <v>131</v>
      </c>
      <c r="E46" s="62">
        <v>38808</v>
      </c>
    </row>
    <row r="47" spans="1:5" s="2" customFormat="1" ht="131.25" customHeight="1">
      <c r="A47" s="40" t="s">
        <v>227</v>
      </c>
      <c r="B47" s="41" t="s">
        <v>300</v>
      </c>
      <c r="C47" s="41"/>
      <c r="D47" s="42" t="s">
        <v>299</v>
      </c>
      <c r="E47" s="62">
        <v>39173</v>
      </c>
    </row>
    <row r="48" spans="1:5" s="2" customFormat="1" ht="15" customHeight="1">
      <c r="A48" s="5"/>
      <c r="B48" s="13"/>
      <c r="C48" s="13"/>
      <c r="D48" s="15"/>
      <c r="E48" s="14"/>
    </row>
    <row r="49" spans="1:5" s="2" customFormat="1" ht="15.75">
      <c r="A49" s="122" t="s">
        <v>345</v>
      </c>
      <c r="B49" s="13"/>
      <c r="C49" s="13"/>
      <c r="D49" s="15"/>
      <c r="E49" s="14"/>
    </row>
    <row r="50" spans="1:5" s="2" customFormat="1" ht="63.75">
      <c r="A50" s="40" t="s">
        <v>223</v>
      </c>
      <c r="B50" s="61" t="s">
        <v>292</v>
      </c>
      <c r="C50" s="61"/>
      <c r="D50" s="42" t="s">
        <v>293</v>
      </c>
      <c r="E50" s="60">
        <v>37347</v>
      </c>
    </row>
    <row r="51" spans="1:5" s="2" customFormat="1" ht="63.75">
      <c r="A51" s="40" t="s">
        <v>223</v>
      </c>
      <c r="B51" s="41" t="s">
        <v>225</v>
      </c>
      <c r="C51" s="41"/>
      <c r="D51" s="42" t="s">
        <v>224</v>
      </c>
      <c r="E51" s="62">
        <v>38443</v>
      </c>
    </row>
    <row r="52" spans="1:5" s="2" customFormat="1" ht="63.75">
      <c r="A52" s="40" t="s">
        <v>223</v>
      </c>
      <c r="B52" s="41" t="s">
        <v>130</v>
      </c>
      <c r="C52" s="41"/>
      <c r="D52" s="42" t="s">
        <v>129</v>
      </c>
      <c r="E52" s="62">
        <v>38808</v>
      </c>
    </row>
    <row r="53" spans="1:5" s="2" customFormat="1" ht="175.5" customHeight="1">
      <c r="A53" s="40" t="s">
        <v>223</v>
      </c>
      <c r="B53" s="41" t="s">
        <v>302</v>
      </c>
      <c r="C53" s="41"/>
      <c r="D53" s="42" t="s">
        <v>301</v>
      </c>
      <c r="E53" s="62">
        <v>39173</v>
      </c>
    </row>
    <row r="54" spans="1:5" s="2" customFormat="1" ht="12.75">
      <c r="A54" s="40"/>
      <c r="B54" s="41"/>
      <c r="C54" s="41"/>
      <c r="D54" s="42"/>
      <c r="E54" s="62"/>
    </row>
    <row r="55" spans="1:5" s="2" customFormat="1" ht="15.75">
      <c r="A55" s="122" t="s">
        <v>346</v>
      </c>
      <c r="B55" s="13"/>
      <c r="C55" s="13"/>
      <c r="D55" s="15"/>
      <c r="E55" s="14"/>
    </row>
    <row r="56" spans="1:5" s="2" customFormat="1" ht="15.75">
      <c r="A56" s="122" t="s">
        <v>347</v>
      </c>
      <c r="B56" s="13"/>
      <c r="C56" s="13"/>
      <c r="D56" s="15"/>
      <c r="E56" s="14"/>
    </row>
    <row r="57" spans="1:5" s="2" customFormat="1" ht="89.25">
      <c r="A57" s="5" t="s">
        <v>86</v>
      </c>
      <c r="B57" s="8" t="s">
        <v>370</v>
      </c>
      <c r="C57" s="8"/>
      <c r="D57" s="15" t="s">
        <v>291</v>
      </c>
      <c r="E57" s="19">
        <v>37803</v>
      </c>
    </row>
    <row r="58" spans="1:5" s="2" customFormat="1" ht="114.75">
      <c r="A58" s="5" t="s">
        <v>17</v>
      </c>
      <c r="B58" s="8" t="s">
        <v>121</v>
      </c>
      <c r="C58" s="8"/>
      <c r="D58" s="15" t="s">
        <v>120</v>
      </c>
      <c r="E58" s="19">
        <v>38534</v>
      </c>
    </row>
    <row r="59" spans="1:5" s="2" customFormat="1" ht="102">
      <c r="A59" s="5" t="s">
        <v>17</v>
      </c>
      <c r="B59" s="8" t="s">
        <v>478</v>
      </c>
      <c r="C59" s="8"/>
      <c r="D59" s="15" t="s">
        <v>196</v>
      </c>
      <c r="E59" s="19">
        <v>39264</v>
      </c>
    </row>
    <row r="60" spans="1:5" s="2" customFormat="1" ht="15" customHeight="1">
      <c r="A60" s="5"/>
      <c r="B60" s="8"/>
      <c r="C60" s="8"/>
      <c r="D60" s="15"/>
      <c r="E60" s="15"/>
    </row>
    <row r="61" spans="1:5" s="2" customFormat="1" ht="15" customHeight="1">
      <c r="A61" s="5" t="s">
        <v>348</v>
      </c>
      <c r="B61" s="8"/>
      <c r="C61" s="8"/>
      <c r="D61" s="15"/>
      <c r="E61" s="15"/>
    </row>
    <row r="62" spans="1:5" ht="27.75" customHeight="1">
      <c r="A62" s="5" t="s">
        <v>51</v>
      </c>
      <c r="B62" s="126" t="s">
        <v>140</v>
      </c>
      <c r="C62" s="126"/>
      <c r="D62" s="126"/>
      <c r="E62" s="126"/>
    </row>
    <row r="63" spans="1:5" ht="25.5">
      <c r="A63" s="127" t="s">
        <v>141</v>
      </c>
      <c r="B63" s="41" t="s">
        <v>52</v>
      </c>
      <c r="C63" s="41"/>
      <c r="D63" s="128"/>
      <c r="E63" s="59">
        <v>37347</v>
      </c>
    </row>
    <row r="64" spans="1:5" ht="25.5">
      <c r="A64" s="127"/>
      <c r="B64" s="41" t="s">
        <v>53</v>
      </c>
      <c r="C64" s="41"/>
      <c r="D64" s="128"/>
      <c r="E64" s="59">
        <v>37347</v>
      </c>
    </row>
    <row r="65" spans="1:5" ht="15" customHeight="1">
      <c r="A65" s="127"/>
      <c r="B65" s="41" t="s">
        <v>54</v>
      </c>
      <c r="C65" s="41"/>
      <c r="D65" s="128"/>
      <c r="E65" s="59">
        <v>37347</v>
      </c>
    </row>
    <row r="66" spans="1:5" ht="15" customHeight="1">
      <c r="A66" s="5"/>
      <c r="B66" s="8"/>
      <c r="C66" s="8"/>
      <c r="D66" s="15"/>
      <c r="E66" s="15"/>
    </row>
    <row r="67" spans="1:5" ht="15" customHeight="1">
      <c r="A67" s="63" t="s">
        <v>349</v>
      </c>
      <c r="B67" s="8"/>
      <c r="C67" s="8"/>
      <c r="D67" s="15"/>
      <c r="E67" s="15"/>
    </row>
    <row r="68" spans="1:5" ht="12.75">
      <c r="A68" s="5" t="s">
        <v>55</v>
      </c>
      <c r="B68" s="126" t="s">
        <v>10</v>
      </c>
      <c r="C68" s="126"/>
      <c r="D68" s="126"/>
      <c r="E68" s="126"/>
    </row>
    <row r="69" spans="1:5" ht="63.75" customHeight="1">
      <c r="A69" s="129" t="s">
        <v>12</v>
      </c>
      <c r="B69" s="8" t="s">
        <v>57</v>
      </c>
      <c r="C69" s="8"/>
      <c r="D69" s="130" t="s">
        <v>94</v>
      </c>
      <c r="E69" s="19">
        <v>37438</v>
      </c>
    </row>
    <row r="70" spans="1:5" ht="15" customHeight="1">
      <c r="A70" s="129"/>
      <c r="B70" s="8" t="s">
        <v>95</v>
      </c>
      <c r="C70" s="8"/>
      <c r="D70" s="130"/>
      <c r="E70" s="19">
        <v>37438</v>
      </c>
    </row>
    <row r="71" spans="1:5" ht="64.5" customHeight="1">
      <c r="A71" s="129"/>
      <c r="B71" s="8" t="s">
        <v>56</v>
      </c>
      <c r="C71" s="8"/>
      <c r="D71" s="130"/>
      <c r="E71" s="19">
        <v>37438</v>
      </c>
    </row>
    <row r="72" spans="1:5" ht="38.25" customHeight="1">
      <c r="A72" s="131" t="s">
        <v>14</v>
      </c>
      <c r="B72" s="27" t="s">
        <v>11</v>
      </c>
      <c r="C72" s="28"/>
      <c r="D72" s="132" t="s">
        <v>16</v>
      </c>
      <c r="E72" s="29">
        <v>37803</v>
      </c>
    </row>
    <row r="73" spans="1:5" ht="25.5">
      <c r="A73" s="131"/>
      <c r="B73" s="27" t="s">
        <v>80</v>
      </c>
      <c r="C73" s="28"/>
      <c r="D73" s="132"/>
      <c r="E73" s="29">
        <v>37803</v>
      </c>
    </row>
    <row r="74" spans="1:5" ht="25.5">
      <c r="A74" s="131"/>
      <c r="B74" s="27" t="s">
        <v>81</v>
      </c>
      <c r="C74" s="28"/>
      <c r="D74" s="132"/>
      <c r="E74" s="29">
        <v>37803</v>
      </c>
    </row>
    <row r="75" spans="1:5" ht="12.75">
      <c r="A75" s="131"/>
      <c r="B75" s="27" t="s">
        <v>82</v>
      </c>
      <c r="C75" s="28"/>
      <c r="D75" s="132"/>
      <c r="E75" s="29">
        <v>37803</v>
      </c>
    </row>
    <row r="76" spans="1:5" ht="25.5">
      <c r="A76" s="131"/>
      <c r="B76" s="27" t="s">
        <v>83</v>
      </c>
      <c r="C76" s="28"/>
      <c r="D76" s="132"/>
      <c r="E76" s="29">
        <v>37803</v>
      </c>
    </row>
    <row r="77" spans="1:5" ht="127.5">
      <c r="A77" s="39" t="s">
        <v>13</v>
      </c>
      <c r="B77" s="8" t="s">
        <v>15</v>
      </c>
      <c r="C77" s="8"/>
      <c r="D77" s="7" t="s">
        <v>93</v>
      </c>
      <c r="E77" s="25">
        <v>38169</v>
      </c>
    </row>
    <row r="78" spans="1:5" ht="129.75" customHeight="1">
      <c r="A78" s="39" t="s">
        <v>137</v>
      </c>
      <c r="B78" s="8" t="s">
        <v>138</v>
      </c>
      <c r="C78" s="8"/>
      <c r="D78" s="7" t="s">
        <v>120</v>
      </c>
      <c r="E78" s="25">
        <v>38534</v>
      </c>
    </row>
    <row r="79" spans="1:5" ht="117" customHeight="1">
      <c r="A79" s="39" t="s">
        <v>132</v>
      </c>
      <c r="B79" s="8" t="s">
        <v>133</v>
      </c>
      <c r="C79" s="8"/>
      <c r="D79" s="7" t="s">
        <v>197</v>
      </c>
      <c r="E79" s="25">
        <v>38899</v>
      </c>
    </row>
    <row r="80" spans="1:5" ht="117" customHeight="1">
      <c r="A80" s="39" t="s">
        <v>199</v>
      </c>
      <c r="B80" s="8" t="s">
        <v>198</v>
      </c>
      <c r="C80" s="8"/>
      <c r="D80" s="7" t="s">
        <v>196</v>
      </c>
      <c r="E80" s="25" t="s">
        <v>308</v>
      </c>
    </row>
    <row r="81" spans="1:5" ht="12.75">
      <c r="A81" s="39"/>
      <c r="B81" s="8"/>
      <c r="C81" s="8"/>
      <c r="D81" s="7"/>
      <c r="E81" s="25"/>
    </row>
    <row r="82" spans="1:5" ht="15.75">
      <c r="A82" s="125" t="s">
        <v>363</v>
      </c>
      <c r="B82" s="8"/>
      <c r="C82" s="8"/>
      <c r="D82" s="7"/>
      <c r="E82" s="25"/>
    </row>
    <row r="83" spans="1:5" ht="81" customHeight="1">
      <c r="A83" s="5" t="s">
        <v>481</v>
      </c>
      <c r="B83" s="3" t="s">
        <v>482</v>
      </c>
      <c r="C83" s="3"/>
      <c r="D83" s="7" t="s">
        <v>480</v>
      </c>
      <c r="E83" s="24">
        <v>36951</v>
      </c>
    </row>
    <row r="84" spans="1:5" ht="90" customHeight="1">
      <c r="A84" s="8" t="s">
        <v>421</v>
      </c>
      <c r="B84" s="3" t="s">
        <v>422</v>
      </c>
      <c r="C84" s="3"/>
      <c r="D84" s="7" t="s">
        <v>423</v>
      </c>
      <c r="E84" s="24">
        <v>39630</v>
      </c>
    </row>
    <row r="85" spans="1:5" ht="12.75">
      <c r="A85" s="8"/>
      <c r="B85" s="3"/>
      <c r="C85" s="3"/>
      <c r="D85" s="7"/>
      <c r="E85" s="24"/>
    </row>
    <row r="86" spans="1:5" ht="15.75">
      <c r="A86" s="124" t="s">
        <v>365</v>
      </c>
      <c r="B86" s="3"/>
      <c r="C86" s="3"/>
      <c r="D86" s="7"/>
      <c r="E86" s="24"/>
    </row>
    <row r="87" spans="1:5" ht="153">
      <c r="A87" s="5" t="s">
        <v>403</v>
      </c>
      <c r="B87" s="3" t="s">
        <v>195</v>
      </c>
      <c r="C87" s="3"/>
      <c r="D87" s="7" t="s">
        <v>194</v>
      </c>
      <c r="E87" s="20">
        <v>38443</v>
      </c>
    </row>
    <row r="88" spans="1:5" ht="12.75">
      <c r="A88" s="5"/>
      <c r="B88" s="3"/>
      <c r="C88" s="3"/>
      <c r="D88" s="7"/>
      <c r="E88" s="20"/>
    </row>
    <row r="89" spans="1:5" ht="15.75">
      <c r="A89" s="122" t="s">
        <v>351</v>
      </c>
      <c r="B89" s="3"/>
      <c r="C89" s="3"/>
      <c r="D89" s="7"/>
      <c r="E89" s="6"/>
    </row>
    <row r="90" spans="1:5" ht="81.75" customHeight="1">
      <c r="A90" s="5" t="s">
        <v>214</v>
      </c>
      <c r="B90" s="3" t="s">
        <v>181</v>
      </c>
      <c r="C90" s="3"/>
      <c r="D90" s="7" t="s">
        <v>438</v>
      </c>
      <c r="E90" s="7" t="s">
        <v>212</v>
      </c>
    </row>
    <row r="91" spans="1:5" ht="105.75" customHeight="1">
      <c r="A91" s="8" t="s">
        <v>23</v>
      </c>
      <c r="B91" s="3" t="s">
        <v>25</v>
      </c>
      <c r="C91" s="3"/>
      <c r="D91" s="7" t="s">
        <v>24</v>
      </c>
      <c r="E91" s="20">
        <v>38232</v>
      </c>
    </row>
    <row r="92" spans="1:5" ht="15" customHeight="1">
      <c r="A92" s="5"/>
      <c r="B92" s="3"/>
      <c r="C92" s="3"/>
      <c r="D92" s="7"/>
      <c r="E92" s="7"/>
    </row>
    <row r="93" spans="1:5" ht="119.25" customHeight="1">
      <c r="A93" s="5" t="s">
        <v>295</v>
      </c>
      <c r="B93" s="3" t="s">
        <v>296</v>
      </c>
      <c r="C93" s="3"/>
      <c r="D93" s="7" t="s">
        <v>294</v>
      </c>
      <c r="E93" s="7" t="s">
        <v>220</v>
      </c>
    </row>
    <row r="94" spans="1:5" ht="63.75">
      <c r="A94" s="8" t="s">
        <v>413</v>
      </c>
      <c r="B94" s="3" t="s">
        <v>412</v>
      </c>
      <c r="C94" s="3"/>
      <c r="D94" s="7" t="s">
        <v>186</v>
      </c>
      <c r="E94" s="7" t="s">
        <v>411</v>
      </c>
    </row>
    <row r="95" spans="1:5" ht="15" customHeight="1">
      <c r="A95" s="5"/>
      <c r="B95" s="3"/>
      <c r="C95" s="3"/>
      <c r="D95" s="7"/>
      <c r="E95" s="7"/>
    </row>
    <row r="96" spans="1:5" ht="234" customHeight="1">
      <c r="A96" s="5" t="s">
        <v>439</v>
      </c>
      <c r="B96" s="3" t="s">
        <v>182</v>
      </c>
      <c r="C96" s="3"/>
      <c r="D96" s="7" t="s">
        <v>183</v>
      </c>
      <c r="E96" s="7" t="s">
        <v>440</v>
      </c>
    </row>
    <row r="97" spans="1:5" ht="15" customHeight="1">
      <c r="A97" s="5"/>
      <c r="B97" s="3"/>
      <c r="C97" s="3"/>
      <c r="D97" s="7"/>
      <c r="E97" s="7"/>
    </row>
    <row r="98" spans="1:5" ht="119.25" customHeight="1">
      <c r="A98" s="5" t="s">
        <v>213</v>
      </c>
      <c r="B98" s="3" t="s">
        <v>310</v>
      </c>
      <c r="C98" s="3"/>
      <c r="D98" s="7" t="s">
        <v>185</v>
      </c>
      <c r="E98" s="7" t="s">
        <v>215</v>
      </c>
    </row>
    <row r="99" spans="1:5" ht="15" customHeight="1">
      <c r="A99" s="5"/>
      <c r="B99" s="3"/>
      <c r="C99" s="3"/>
      <c r="D99" s="7"/>
      <c r="E99" s="7"/>
    </row>
    <row r="100" spans="1:5" ht="158.25" customHeight="1">
      <c r="A100" s="5" t="s">
        <v>228</v>
      </c>
      <c r="B100" s="3" t="s">
        <v>309</v>
      </c>
      <c r="C100" s="3"/>
      <c r="D100" s="7" t="s">
        <v>184</v>
      </c>
      <c r="E100" s="7" t="s">
        <v>231</v>
      </c>
    </row>
    <row r="101" spans="1:5" ht="12.75">
      <c r="A101" s="5"/>
      <c r="B101" s="3"/>
      <c r="C101" s="3"/>
      <c r="D101" s="7"/>
      <c r="E101" s="7"/>
    </row>
    <row r="102" spans="1:5" ht="140.25">
      <c r="A102" s="5" t="s">
        <v>366</v>
      </c>
      <c r="B102" s="3" t="s">
        <v>368</v>
      </c>
      <c r="C102" s="3"/>
      <c r="D102" s="7" t="s">
        <v>367</v>
      </c>
      <c r="E102" s="20">
        <v>38169</v>
      </c>
    </row>
    <row r="103" spans="1:5" ht="12.75">
      <c r="A103" s="5"/>
      <c r="B103" s="3"/>
      <c r="C103" s="3"/>
      <c r="D103" s="7"/>
      <c r="E103" s="7"/>
    </row>
    <row r="104" spans="1:5" ht="165.75" customHeight="1">
      <c r="A104" s="5" t="s">
        <v>414</v>
      </c>
      <c r="B104" s="3" t="s">
        <v>334</v>
      </c>
      <c r="C104" s="3"/>
      <c r="D104" s="7" t="s">
        <v>415</v>
      </c>
      <c r="E104" s="24">
        <v>38991</v>
      </c>
    </row>
    <row r="105" spans="1:5" ht="118.5" customHeight="1">
      <c r="A105" s="5" t="s">
        <v>208</v>
      </c>
      <c r="B105" s="3" t="s">
        <v>211</v>
      </c>
      <c r="C105" s="3"/>
      <c r="D105" s="7" t="s">
        <v>209</v>
      </c>
      <c r="E105" s="20" t="s">
        <v>210</v>
      </c>
    </row>
    <row r="106" spans="1:5" ht="118.5" customHeight="1">
      <c r="A106" s="8" t="s">
        <v>337</v>
      </c>
      <c r="B106" s="3" t="s">
        <v>336</v>
      </c>
      <c r="C106" s="3"/>
      <c r="D106" s="7" t="s">
        <v>335</v>
      </c>
      <c r="E106" s="20">
        <v>39264</v>
      </c>
    </row>
    <row r="107" spans="1:5" ht="12.75">
      <c r="A107" s="8"/>
      <c r="B107" s="3"/>
      <c r="C107" s="3"/>
      <c r="D107" s="7"/>
      <c r="E107" s="20"/>
    </row>
    <row r="108" spans="1:5" ht="15.75">
      <c r="A108" s="122" t="s">
        <v>362</v>
      </c>
      <c r="B108" s="3"/>
      <c r="C108" s="3"/>
      <c r="D108" s="7"/>
      <c r="E108" s="20"/>
    </row>
    <row r="109" spans="1:5" s="2" customFormat="1" ht="63.75">
      <c r="A109" s="40" t="s">
        <v>217</v>
      </c>
      <c r="B109" s="61" t="s">
        <v>391</v>
      </c>
      <c r="C109" s="61"/>
      <c r="D109" s="42" t="s">
        <v>164</v>
      </c>
      <c r="E109" s="60">
        <v>37591</v>
      </c>
    </row>
    <row r="110" spans="1:5" s="2" customFormat="1" ht="153">
      <c r="A110" s="41" t="s">
        <v>392</v>
      </c>
      <c r="B110" s="61" t="s">
        <v>216</v>
      </c>
      <c r="C110" s="61"/>
      <c r="D110" s="42" t="s">
        <v>425</v>
      </c>
      <c r="E110" s="60">
        <v>38322</v>
      </c>
    </row>
    <row r="111" spans="1:5" s="2" customFormat="1" ht="15" customHeight="1">
      <c r="A111" s="8"/>
      <c r="B111" s="13"/>
      <c r="C111" s="13"/>
      <c r="D111" s="15"/>
      <c r="E111" s="14"/>
    </row>
    <row r="112" spans="1:5" ht="15.75">
      <c r="A112" s="122" t="s">
        <v>352</v>
      </c>
      <c r="B112" s="3"/>
      <c r="C112" s="3"/>
      <c r="E112" s="7"/>
    </row>
    <row r="113" spans="1:5" ht="144" customHeight="1">
      <c r="A113" s="5" t="s">
        <v>61</v>
      </c>
      <c r="B113" s="3" t="s">
        <v>187</v>
      </c>
      <c r="C113" s="3"/>
      <c r="D113" s="7" t="s">
        <v>19</v>
      </c>
      <c r="E113" s="24">
        <v>37631</v>
      </c>
    </row>
    <row r="114" spans="1:5" ht="15" customHeight="1">
      <c r="A114" s="5"/>
      <c r="B114" s="3"/>
      <c r="C114" s="3"/>
      <c r="D114" s="7"/>
      <c r="E114" s="6"/>
    </row>
    <row r="115" spans="1:5" ht="76.5">
      <c r="A115" s="5" t="s">
        <v>396</v>
      </c>
      <c r="B115" s="8" t="s">
        <v>409</v>
      </c>
      <c r="C115" s="8"/>
      <c r="D115" s="15" t="s">
        <v>408</v>
      </c>
      <c r="E115" s="19">
        <v>38230</v>
      </c>
    </row>
    <row r="116" spans="1:5" ht="15" customHeight="1">
      <c r="A116" s="5"/>
      <c r="B116" s="8"/>
      <c r="C116" s="8"/>
      <c r="D116" s="15"/>
      <c r="E116" s="19"/>
    </row>
    <row r="117" spans="1:5" ht="156" customHeight="1">
      <c r="A117" s="5" t="s">
        <v>397</v>
      </c>
      <c r="B117" s="9" t="s">
        <v>188</v>
      </c>
      <c r="C117" s="3"/>
      <c r="D117" s="7" t="s">
        <v>189</v>
      </c>
      <c r="E117" s="21" t="s">
        <v>386</v>
      </c>
    </row>
    <row r="118" spans="1:5" ht="15" customHeight="1">
      <c r="A118" s="8"/>
      <c r="B118" s="8"/>
      <c r="C118" s="8"/>
      <c r="D118" s="15"/>
      <c r="E118" s="15"/>
    </row>
    <row r="119" spans="1:5" ht="15.75">
      <c r="A119" s="122" t="s">
        <v>356</v>
      </c>
      <c r="B119" s="8"/>
      <c r="C119" s="8"/>
      <c r="D119" s="15"/>
      <c r="E119" s="15"/>
    </row>
    <row r="120" spans="1:5" ht="186" customHeight="1">
      <c r="A120" s="5" t="s">
        <v>385</v>
      </c>
      <c r="B120" s="3" t="s">
        <v>191</v>
      </c>
      <c r="C120" s="3"/>
      <c r="D120" s="68" t="s">
        <v>175</v>
      </c>
      <c r="E120" s="20" t="s">
        <v>442</v>
      </c>
    </row>
    <row r="121" spans="1:5" ht="12.75">
      <c r="A121" s="5"/>
      <c r="B121" s="3"/>
      <c r="C121" s="3"/>
      <c r="D121" s="68"/>
      <c r="E121" s="20"/>
    </row>
    <row r="122" spans="1:5" ht="127.5">
      <c r="A122" s="5" t="s">
        <v>410</v>
      </c>
      <c r="B122" s="3" t="s">
        <v>374</v>
      </c>
      <c r="C122" s="3"/>
      <c r="D122" s="7" t="s">
        <v>166</v>
      </c>
      <c r="E122" s="7" t="s">
        <v>167</v>
      </c>
    </row>
    <row r="123" spans="1:5" ht="135.75" customHeight="1">
      <c r="A123" s="8" t="s">
        <v>219</v>
      </c>
      <c r="B123" s="3" t="s">
        <v>318</v>
      </c>
      <c r="C123" s="3"/>
      <c r="D123" s="7" t="s">
        <v>375</v>
      </c>
      <c r="E123" s="7" t="s">
        <v>376</v>
      </c>
    </row>
    <row r="124" spans="1:5" ht="135.75" customHeight="1">
      <c r="A124" s="8" t="s">
        <v>219</v>
      </c>
      <c r="B124" s="3" t="s">
        <v>319</v>
      </c>
      <c r="C124" s="3"/>
      <c r="D124" s="7" t="s">
        <v>316</v>
      </c>
      <c r="E124" s="7" t="s">
        <v>317</v>
      </c>
    </row>
    <row r="125" spans="1:5" ht="12.75">
      <c r="A125" s="5"/>
      <c r="B125" s="3"/>
      <c r="C125" s="3"/>
      <c r="D125" s="68"/>
      <c r="E125" s="20"/>
    </row>
    <row r="126" spans="1:5" ht="15.75">
      <c r="A126" s="122" t="s">
        <v>354</v>
      </c>
      <c r="B126" s="3"/>
      <c r="C126" s="3"/>
      <c r="D126" s="68"/>
      <c r="E126" s="20"/>
    </row>
    <row r="127" spans="1:5" ht="76.5">
      <c r="A127" s="5" t="s">
        <v>42</v>
      </c>
      <c r="B127" s="3" t="s">
        <v>394</v>
      </c>
      <c r="C127" s="3"/>
      <c r="D127" s="7" t="s">
        <v>405</v>
      </c>
      <c r="E127" s="7" t="s">
        <v>393</v>
      </c>
    </row>
    <row r="128" spans="1:5" ht="12.75">
      <c r="A128" s="3"/>
      <c r="B128" s="3"/>
      <c r="C128" s="3"/>
      <c r="D128" s="7"/>
      <c r="E128" s="20"/>
    </row>
    <row r="129" spans="1:5" ht="15.75">
      <c r="A129" s="122" t="s">
        <v>355</v>
      </c>
      <c r="B129" s="3"/>
      <c r="C129" s="3"/>
      <c r="D129" s="7"/>
      <c r="E129" s="20"/>
    </row>
    <row r="130" spans="1:5" ht="99" customHeight="1">
      <c r="A130" s="5" t="s">
        <v>404</v>
      </c>
      <c r="B130" s="3" t="s">
        <v>192</v>
      </c>
      <c r="C130" s="3"/>
      <c r="D130" s="7" t="s">
        <v>402</v>
      </c>
      <c r="E130" s="20">
        <v>38443</v>
      </c>
    </row>
    <row r="131" spans="1:5" ht="15" customHeight="1">
      <c r="A131" s="5"/>
      <c r="B131" s="3"/>
      <c r="C131" s="3"/>
      <c r="D131" s="7"/>
      <c r="E131" s="20"/>
    </row>
    <row r="132" spans="1:5" ht="63.75">
      <c r="A132" s="5" t="s">
        <v>230</v>
      </c>
      <c r="B132" s="3" t="s">
        <v>21</v>
      </c>
      <c r="C132" s="3"/>
      <c r="D132" s="7" t="s">
        <v>229</v>
      </c>
      <c r="E132" s="20">
        <v>38449</v>
      </c>
    </row>
    <row r="133" spans="1:5" ht="12.75">
      <c r="A133" s="5"/>
      <c r="B133" s="3"/>
      <c r="C133" s="3"/>
      <c r="D133" s="7"/>
      <c r="E133" s="20"/>
    </row>
    <row r="134" spans="1:5" ht="76.5">
      <c r="A134" s="5" t="s">
        <v>48</v>
      </c>
      <c r="B134" s="3" t="s">
        <v>193</v>
      </c>
      <c r="C134" s="3"/>
      <c r="D134" s="7" t="s">
        <v>109</v>
      </c>
      <c r="E134" s="20">
        <v>39630</v>
      </c>
    </row>
    <row r="135" spans="1:5" ht="12.75">
      <c r="A135" s="5"/>
      <c r="B135" s="3"/>
      <c r="C135" s="3"/>
      <c r="D135" s="7"/>
      <c r="E135" s="20"/>
    </row>
    <row r="136" spans="1:5" ht="15.75">
      <c r="A136" s="122" t="s">
        <v>360</v>
      </c>
      <c r="B136" s="3"/>
      <c r="C136" s="3"/>
      <c r="D136" s="7"/>
      <c r="E136" s="6"/>
    </row>
    <row r="137" spans="1:5" ht="216.75">
      <c r="A137" s="5" t="s">
        <v>297</v>
      </c>
      <c r="B137" s="3" t="s">
        <v>200</v>
      </c>
      <c r="C137" s="3"/>
      <c r="D137" s="7" t="s">
        <v>298</v>
      </c>
      <c r="E137" s="24">
        <v>38626</v>
      </c>
    </row>
    <row r="138" spans="1:5" ht="81" customHeight="1">
      <c r="A138" s="8" t="s">
        <v>303</v>
      </c>
      <c r="B138" s="3" t="s">
        <v>305</v>
      </c>
      <c r="C138" s="3"/>
      <c r="D138" s="7" t="s">
        <v>304</v>
      </c>
      <c r="E138" s="24">
        <v>39172</v>
      </c>
    </row>
    <row r="139" spans="1:5" ht="81" customHeight="1">
      <c r="A139" s="8" t="s">
        <v>303</v>
      </c>
      <c r="B139" s="3" t="s">
        <v>313</v>
      </c>
      <c r="C139" s="3"/>
      <c r="D139" s="7" t="s">
        <v>312</v>
      </c>
      <c r="E139" s="24">
        <v>39429</v>
      </c>
    </row>
    <row r="140" spans="1:5" ht="15" customHeight="1">
      <c r="A140" s="3"/>
      <c r="B140" s="3"/>
      <c r="C140" s="3"/>
      <c r="D140" s="7"/>
      <c r="E140" s="6"/>
    </row>
    <row r="141" spans="1:5" ht="127.5">
      <c r="A141" s="5" t="s">
        <v>168</v>
      </c>
      <c r="B141" s="3" t="s">
        <v>320</v>
      </c>
      <c r="C141" s="3"/>
      <c r="D141" s="7" t="s">
        <v>169</v>
      </c>
      <c r="E141" s="7" t="s">
        <v>170</v>
      </c>
    </row>
    <row r="142" spans="1:5" ht="12.75">
      <c r="A142" s="5"/>
      <c r="B142" s="3"/>
      <c r="C142" s="3"/>
      <c r="D142" s="7"/>
      <c r="E142" s="7"/>
    </row>
    <row r="143" spans="1:5" ht="15.75">
      <c r="A143" s="122" t="s">
        <v>353</v>
      </c>
      <c r="B143" s="3"/>
      <c r="C143" s="3"/>
      <c r="D143" s="7"/>
      <c r="E143" s="20"/>
    </row>
    <row r="144" spans="1:5" ht="171" customHeight="1">
      <c r="A144" s="5" t="s">
        <v>267</v>
      </c>
      <c r="B144" s="3" t="s">
        <v>407</v>
      </c>
      <c r="C144" s="3"/>
      <c r="D144" s="7" t="s">
        <v>406</v>
      </c>
      <c r="E144" s="20">
        <v>38261</v>
      </c>
    </row>
    <row r="145" spans="1:5" ht="178.5">
      <c r="A145" s="5" t="s">
        <v>266</v>
      </c>
      <c r="B145" s="3" t="s">
        <v>171</v>
      </c>
      <c r="C145" s="3"/>
      <c r="D145" s="7" t="s">
        <v>479</v>
      </c>
      <c r="E145" s="20">
        <v>39264</v>
      </c>
    </row>
    <row r="146" spans="1:5" ht="12.75">
      <c r="A146" s="5"/>
      <c r="B146" s="3"/>
      <c r="C146" s="3"/>
      <c r="D146" s="7"/>
      <c r="E146" s="20"/>
    </row>
    <row r="147" spans="1:5" ht="137.25" customHeight="1">
      <c r="A147" s="5" t="s">
        <v>262</v>
      </c>
      <c r="B147" s="3" t="s">
        <v>45</v>
      </c>
      <c r="C147" s="3"/>
      <c r="D147" s="7" t="s">
        <v>265</v>
      </c>
      <c r="E147" s="20">
        <v>38169</v>
      </c>
    </row>
    <row r="148" spans="1:5" ht="171" customHeight="1">
      <c r="A148" s="5" t="s">
        <v>263</v>
      </c>
      <c r="B148" s="3" t="s">
        <v>127</v>
      </c>
      <c r="C148" s="3"/>
      <c r="D148" s="7" t="s">
        <v>126</v>
      </c>
      <c r="E148" s="20">
        <v>38846</v>
      </c>
    </row>
    <row r="149" spans="1:5" ht="171" customHeight="1">
      <c r="A149" s="5" t="s">
        <v>264</v>
      </c>
      <c r="B149" s="3" t="s">
        <v>46</v>
      </c>
      <c r="C149" s="3"/>
      <c r="D149" s="7" t="s">
        <v>261</v>
      </c>
      <c r="E149" s="20">
        <v>39479</v>
      </c>
    </row>
    <row r="150" spans="1:5" ht="12.75">
      <c r="A150" s="5"/>
      <c r="B150" s="3"/>
      <c r="C150" s="3"/>
      <c r="D150" s="7"/>
      <c r="E150" s="7"/>
    </row>
    <row r="151" spans="1:5" ht="15.75">
      <c r="A151" s="122" t="s">
        <v>364</v>
      </c>
      <c r="B151" s="3"/>
      <c r="C151" s="3"/>
      <c r="D151" s="7"/>
      <c r="E151" s="6"/>
    </row>
    <row r="152" spans="1:5" ht="15.75">
      <c r="A152" s="122" t="s">
        <v>361</v>
      </c>
      <c r="B152" s="3"/>
      <c r="C152" s="3"/>
      <c r="D152" s="7"/>
      <c r="E152" s="6"/>
    </row>
    <row r="153" spans="1:5" ht="112.5" customHeight="1">
      <c r="A153" s="5" t="s">
        <v>50</v>
      </c>
      <c r="B153" s="8" t="s">
        <v>92</v>
      </c>
      <c r="C153" s="8"/>
      <c r="D153" s="7" t="s">
        <v>89</v>
      </c>
      <c r="E153" s="20">
        <v>37256</v>
      </c>
    </row>
    <row r="154" spans="1:5" s="2" customFormat="1" ht="15" customHeight="1">
      <c r="A154" s="5"/>
      <c r="B154" s="8"/>
      <c r="C154" s="8"/>
      <c r="D154" s="15"/>
      <c r="E154" s="15"/>
    </row>
    <row r="155" spans="1:5" ht="15.75">
      <c r="A155" s="122" t="s">
        <v>359</v>
      </c>
      <c r="B155" s="3"/>
      <c r="C155" s="3"/>
      <c r="D155" s="7"/>
      <c r="E155" s="6"/>
    </row>
    <row r="156" spans="1:5" ht="114.75">
      <c r="A156" s="5" t="s">
        <v>331</v>
      </c>
      <c r="B156" s="3" t="s">
        <v>332</v>
      </c>
      <c r="C156" s="3"/>
      <c r="D156" s="7" t="s">
        <v>330</v>
      </c>
      <c r="E156" s="24">
        <v>37167</v>
      </c>
    </row>
    <row r="157" spans="1:5" ht="114.75">
      <c r="A157" s="5" t="s">
        <v>329</v>
      </c>
      <c r="B157" s="3" t="s">
        <v>328</v>
      </c>
      <c r="C157" s="3"/>
      <c r="D157" s="7" t="s">
        <v>327</v>
      </c>
      <c r="E157" s="24">
        <v>37865</v>
      </c>
    </row>
    <row r="158" spans="1:5" ht="114.75">
      <c r="A158" s="5" t="s">
        <v>323</v>
      </c>
      <c r="B158" s="3" t="s">
        <v>324</v>
      </c>
      <c r="C158" s="3"/>
      <c r="D158" s="7" t="s">
        <v>325</v>
      </c>
      <c r="E158" s="20">
        <v>38286</v>
      </c>
    </row>
    <row r="159" spans="1:5" ht="114.75">
      <c r="A159" s="5" t="s">
        <v>470</v>
      </c>
      <c r="B159" s="3" t="s">
        <v>322</v>
      </c>
      <c r="C159" s="3"/>
      <c r="D159" s="7" t="s">
        <v>321</v>
      </c>
      <c r="E159" s="7" t="s">
        <v>326</v>
      </c>
    </row>
    <row r="160" spans="1:5" ht="12.75">
      <c r="A160" s="5"/>
      <c r="B160" s="3"/>
      <c r="C160" s="3"/>
      <c r="D160" s="7"/>
      <c r="E160" s="7"/>
    </row>
    <row r="161" spans="1:5" ht="15.75">
      <c r="A161" s="122" t="s">
        <v>357</v>
      </c>
      <c r="B161" s="3"/>
      <c r="C161" s="3"/>
      <c r="D161" s="7"/>
      <c r="E161" s="6"/>
    </row>
    <row r="162" spans="1:5" ht="67.5" customHeight="1">
      <c r="A162" s="5" t="s">
        <v>377</v>
      </c>
      <c r="B162" s="3" t="s">
        <v>378</v>
      </c>
      <c r="C162" s="3"/>
      <c r="D162" s="7" t="s">
        <v>333</v>
      </c>
      <c r="E162" s="24">
        <v>38899</v>
      </c>
    </row>
    <row r="163" spans="1:5" ht="89.25">
      <c r="A163" s="5" t="s">
        <v>202</v>
      </c>
      <c r="B163" s="3" t="s">
        <v>204</v>
      </c>
      <c r="C163" s="3"/>
      <c r="D163" s="7" t="s">
        <v>203</v>
      </c>
      <c r="E163" s="24">
        <v>38990</v>
      </c>
    </row>
    <row r="164" spans="1:5" ht="12.75">
      <c r="A164" s="5"/>
      <c r="B164" s="3"/>
      <c r="C164" s="3"/>
      <c r="D164" s="7"/>
      <c r="E164" s="24"/>
    </row>
    <row r="165" spans="1:5" ht="15.75">
      <c r="A165" s="122" t="s">
        <v>358</v>
      </c>
      <c r="B165" s="3"/>
      <c r="C165" s="3"/>
      <c r="D165" s="7"/>
      <c r="E165" s="6"/>
    </row>
    <row r="166" spans="1:5" ht="89.25">
      <c r="A166" s="5" t="s">
        <v>207</v>
      </c>
      <c r="B166" s="3" t="s">
        <v>206</v>
      </c>
      <c r="C166" s="3"/>
      <c r="D166" s="7" t="s">
        <v>205</v>
      </c>
      <c r="E166" s="24">
        <v>39203</v>
      </c>
    </row>
    <row r="167" spans="1:5" ht="15" customHeight="1">
      <c r="A167" s="5"/>
      <c r="B167" s="3"/>
      <c r="C167" s="3"/>
      <c r="D167" s="7"/>
      <c r="E167" s="24"/>
    </row>
    <row r="168" spans="1:5" s="84" customFormat="1" ht="15" customHeight="1">
      <c r="A168" s="87" t="s">
        <v>372</v>
      </c>
      <c r="B168" s="115"/>
      <c r="C168" s="115"/>
      <c r="D168" s="116"/>
      <c r="E168" s="117"/>
    </row>
    <row r="169" spans="1:5" s="84" customFormat="1" ht="107.25" customHeight="1">
      <c r="A169" s="133" t="s">
        <v>190</v>
      </c>
      <c r="B169" s="134"/>
      <c r="C169" s="134"/>
      <c r="D169" s="134"/>
      <c r="E169" s="134"/>
    </row>
    <row r="170" spans="1:5" s="84" customFormat="1" ht="33" customHeight="1">
      <c r="A170" s="133" t="s">
        <v>373</v>
      </c>
      <c r="B170" s="133"/>
      <c r="C170" s="133"/>
      <c r="D170" s="133"/>
      <c r="E170" s="133"/>
    </row>
    <row r="171" spans="1:5" s="84" customFormat="1" ht="15" customHeight="1">
      <c r="A171" s="87" t="s">
        <v>139</v>
      </c>
      <c r="B171" s="115"/>
      <c r="C171" s="115"/>
      <c r="D171" s="116"/>
      <c r="E171" s="117"/>
    </row>
    <row r="172" spans="2:5" ht="12.75">
      <c r="B172" s="3"/>
      <c r="C172" s="3"/>
      <c r="D172" s="7"/>
      <c r="E172" s="6"/>
    </row>
    <row r="173" spans="2:5" ht="12.75">
      <c r="B173" s="3"/>
      <c r="C173" s="3"/>
      <c r="D173" s="7"/>
      <c r="E173" s="6"/>
    </row>
    <row r="174" spans="1:5" ht="86.25" customHeight="1">
      <c r="A174" s="37"/>
      <c r="B174" s="3"/>
      <c r="C174" s="3"/>
      <c r="D174" s="7"/>
      <c r="E174" s="6"/>
    </row>
    <row r="175" spans="2:5" ht="12.75">
      <c r="B175" s="3"/>
      <c r="C175" s="3"/>
      <c r="D175" s="7"/>
      <c r="E175" s="6"/>
    </row>
    <row r="176" spans="2:5" ht="12.75">
      <c r="B176" s="3"/>
      <c r="C176" s="3"/>
      <c r="D176" s="7"/>
      <c r="E176" s="6"/>
    </row>
    <row r="177" spans="2:5" ht="12.75">
      <c r="B177" s="3"/>
      <c r="C177" s="3"/>
      <c r="D177" s="7"/>
      <c r="E177" s="6"/>
    </row>
    <row r="178" spans="2:5" ht="12.75">
      <c r="B178" s="4"/>
      <c r="C178" s="4"/>
      <c r="D178" s="7"/>
      <c r="E178" s="6"/>
    </row>
    <row r="179" spans="2:5" ht="12.75">
      <c r="B179" s="4"/>
      <c r="C179" s="4"/>
      <c r="D179" s="7"/>
      <c r="E179" s="6"/>
    </row>
    <row r="180" spans="2:5" ht="12.75">
      <c r="B180" s="4"/>
      <c r="C180" s="4"/>
      <c r="D180" s="7"/>
      <c r="E180" s="6"/>
    </row>
    <row r="181" spans="2:5" ht="12.75">
      <c r="B181" s="4"/>
      <c r="C181" s="4"/>
      <c r="D181" s="7"/>
      <c r="E181" s="6"/>
    </row>
    <row r="182" spans="2:5" ht="12.75">
      <c r="B182" s="4"/>
      <c r="C182" s="4"/>
      <c r="D182" s="7"/>
      <c r="E182" s="6"/>
    </row>
    <row r="183" ht="12.75">
      <c r="D183" s="7"/>
    </row>
    <row r="184" ht="12.75">
      <c r="D184" s="7"/>
    </row>
    <row r="185" ht="12.75">
      <c r="D185" s="7"/>
    </row>
    <row r="186" ht="12.75">
      <c r="D186" s="7"/>
    </row>
  </sheetData>
  <mergeCells count="12">
    <mergeCell ref="A170:E170"/>
    <mergeCell ref="A169:E169"/>
    <mergeCell ref="B34:E34"/>
    <mergeCell ref="A1:E1"/>
    <mergeCell ref="A69:A71"/>
    <mergeCell ref="D69:D71"/>
    <mergeCell ref="A72:A76"/>
    <mergeCell ref="D72:D76"/>
    <mergeCell ref="B62:E62"/>
    <mergeCell ref="A63:A65"/>
    <mergeCell ref="D63:D65"/>
    <mergeCell ref="B68:E68"/>
  </mergeCells>
  <printOptions/>
  <pageMargins left="0.3" right="0.3" top="1" bottom="0.75" header="0.5" footer="0.5"/>
  <pageSetup fitToHeight="10" fitToWidth="1" horizontalDpi="600" verticalDpi="600" orientation="portrait" paperSize="9" scale="6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E166"/>
  <sheetViews>
    <sheetView tabSelected="1" workbookViewId="0" topLeftCell="A1">
      <selection activeCell="B5" sqref="B5"/>
    </sheetView>
  </sheetViews>
  <sheetFormatPr defaultColWidth="9.140625" defaultRowHeight="12.75"/>
  <cols>
    <col min="1" max="1" width="25.7109375" style="0" customWidth="1"/>
    <col min="2" max="2" width="75.7109375" style="0" customWidth="1"/>
    <col min="3" max="3" width="3.28125" style="0" customWidth="1"/>
    <col min="4" max="4" width="30.7109375" style="6" customWidth="1"/>
    <col min="5" max="5" width="25.8515625" style="17" customWidth="1"/>
  </cols>
  <sheetData>
    <row r="1" spans="1:5" s="107" customFormat="1" ht="27.75" customHeight="1" thickBot="1">
      <c r="A1" s="135" t="s">
        <v>28</v>
      </c>
      <c r="B1" s="135"/>
      <c r="C1" s="135"/>
      <c r="D1" s="135"/>
      <c r="E1" s="135"/>
    </row>
    <row r="2" spans="1:5" ht="3" customHeight="1">
      <c r="A2" s="88"/>
      <c r="B2" s="88"/>
      <c r="C2" s="88"/>
      <c r="D2" s="88"/>
      <c r="E2" s="88"/>
    </row>
    <row r="3" spans="1:5" ht="15.75">
      <c r="A3" s="89" t="s">
        <v>20</v>
      </c>
      <c r="B3" s="88"/>
      <c r="C3" s="88"/>
      <c r="D3" s="88"/>
      <c r="E3" s="88"/>
    </row>
    <row r="4" spans="1:5" ht="15.75">
      <c r="A4" s="89" t="s">
        <v>420</v>
      </c>
      <c r="B4" s="88"/>
      <c r="C4" s="88"/>
      <c r="D4" s="88"/>
      <c r="E4" s="88"/>
    </row>
    <row r="5" ht="15" customHeight="1">
      <c r="A5" s="1" t="s">
        <v>47</v>
      </c>
    </row>
    <row r="6" ht="15" customHeight="1">
      <c r="A6" s="36" t="s">
        <v>338</v>
      </c>
    </row>
    <row r="7" spans="1:5" ht="15" customHeight="1">
      <c r="A7" s="108"/>
      <c r="B7" s="108"/>
      <c r="C7" s="108"/>
      <c r="D7" s="109"/>
      <c r="E7" s="110"/>
    </row>
    <row r="8" spans="1:5" ht="25.5">
      <c r="A8" s="111" t="s">
        <v>426</v>
      </c>
      <c r="B8" s="111" t="s">
        <v>30</v>
      </c>
      <c r="C8" s="111"/>
      <c r="D8" s="23" t="s">
        <v>37</v>
      </c>
      <c r="E8" s="23" t="s">
        <v>31</v>
      </c>
    </row>
    <row r="9" spans="1:5" ht="178.5">
      <c r="A9" s="8" t="s">
        <v>473</v>
      </c>
      <c r="B9" s="3" t="s">
        <v>476</v>
      </c>
      <c r="C9" s="3"/>
      <c r="D9" s="7" t="s">
        <v>475</v>
      </c>
      <c r="E9" s="22" t="s">
        <v>474</v>
      </c>
    </row>
    <row r="10" spans="1:5" ht="12.75">
      <c r="A10" s="5"/>
      <c r="B10" s="3"/>
      <c r="C10" s="3"/>
      <c r="D10" s="7"/>
      <c r="E10" s="22"/>
    </row>
    <row r="11" spans="1:5" ht="25.5">
      <c r="A11" s="12" t="s">
        <v>427</v>
      </c>
      <c r="B11" s="111" t="s">
        <v>30</v>
      </c>
      <c r="C11" s="11"/>
      <c r="D11" s="23" t="s">
        <v>37</v>
      </c>
      <c r="E11" s="23" t="s">
        <v>31</v>
      </c>
    </row>
    <row r="12" spans="1:5" ht="15" customHeight="1">
      <c r="A12" s="5"/>
      <c r="B12" s="3"/>
      <c r="C12" s="3"/>
      <c r="D12" s="7"/>
      <c r="E12" s="6"/>
    </row>
    <row r="13" spans="1:5" ht="15.75">
      <c r="A13" s="124" t="s">
        <v>344</v>
      </c>
      <c r="B13" s="3"/>
      <c r="C13" s="3"/>
      <c r="D13" s="7"/>
      <c r="E13" s="6"/>
    </row>
    <row r="14" spans="1:5" s="2" customFormat="1" ht="38.25" customHeight="1">
      <c r="A14" s="63" t="s">
        <v>289</v>
      </c>
      <c r="B14" s="126" t="s">
        <v>288</v>
      </c>
      <c r="C14" s="126"/>
      <c r="D14" s="126"/>
      <c r="E14" s="126"/>
    </row>
    <row r="15" spans="1:5" s="2" customFormat="1" ht="15" customHeight="1">
      <c r="A15" s="8"/>
      <c r="B15" s="8"/>
      <c r="C15" s="8"/>
      <c r="D15" s="15"/>
      <c r="E15" s="10"/>
    </row>
    <row r="16" spans="1:5" s="2" customFormat="1" ht="102">
      <c r="A16" s="5" t="s">
        <v>424</v>
      </c>
      <c r="B16" s="9" t="s">
        <v>49</v>
      </c>
      <c r="C16" s="9"/>
      <c r="D16" s="15" t="s">
        <v>287</v>
      </c>
      <c r="E16" s="10" t="s">
        <v>381</v>
      </c>
    </row>
    <row r="17" spans="1:5" s="2" customFormat="1" ht="12.75">
      <c r="A17" s="5"/>
      <c r="B17" s="9"/>
      <c r="C17" s="9"/>
      <c r="D17" s="15"/>
      <c r="E17" s="10"/>
    </row>
    <row r="18" spans="1:5" s="2" customFormat="1" ht="15.75">
      <c r="A18" s="124" t="s">
        <v>350</v>
      </c>
      <c r="B18" s="9"/>
      <c r="C18" s="9"/>
      <c r="D18" s="15"/>
      <c r="E18" s="10"/>
    </row>
    <row r="19" spans="1:5" s="2" customFormat="1" ht="38.25">
      <c r="A19" s="40" t="s">
        <v>62</v>
      </c>
      <c r="B19" s="41" t="s">
        <v>163</v>
      </c>
      <c r="C19" s="41"/>
      <c r="D19" s="42" t="s">
        <v>84</v>
      </c>
      <c r="E19" s="60">
        <v>37748</v>
      </c>
    </row>
    <row r="20" spans="1:5" s="2" customFormat="1" ht="12.75">
      <c r="A20" s="40"/>
      <c r="B20" s="41"/>
      <c r="C20" s="41"/>
      <c r="D20" s="42"/>
      <c r="E20" s="60"/>
    </row>
    <row r="21" spans="1:5" ht="143.25" customHeight="1">
      <c r="A21" s="5" t="s">
        <v>165</v>
      </c>
      <c r="B21" s="3" t="s">
        <v>315</v>
      </c>
      <c r="C21" s="3"/>
      <c r="D21" s="7" t="s">
        <v>314</v>
      </c>
      <c r="E21" s="24">
        <v>39264</v>
      </c>
    </row>
    <row r="22" spans="1:5" s="2" customFormat="1" ht="15" customHeight="1">
      <c r="A22" s="8"/>
      <c r="B22" s="9"/>
      <c r="C22" s="9"/>
      <c r="D22" s="15"/>
      <c r="E22" s="10"/>
    </row>
    <row r="23" spans="1:5" s="121" customFormat="1" ht="19.5" customHeight="1">
      <c r="A23" s="122" t="s">
        <v>340</v>
      </c>
      <c r="B23" s="118"/>
      <c r="C23" s="118"/>
      <c r="D23" s="119"/>
      <c r="E23" s="120"/>
    </row>
    <row r="24" spans="1:5" s="2" customFormat="1" ht="38.25">
      <c r="A24" s="5" t="s">
        <v>290</v>
      </c>
      <c r="B24" s="13" t="s">
        <v>285</v>
      </c>
      <c r="C24" s="13"/>
      <c r="D24" s="15" t="s">
        <v>286</v>
      </c>
      <c r="E24" s="14">
        <v>37316</v>
      </c>
    </row>
    <row r="25" spans="1:5" s="2" customFormat="1" ht="117" customHeight="1">
      <c r="A25" s="40" t="s">
        <v>227</v>
      </c>
      <c r="B25" s="41" t="s">
        <v>222</v>
      </c>
      <c r="C25" s="41"/>
      <c r="D25" s="42" t="s">
        <v>221</v>
      </c>
      <c r="E25" s="62">
        <v>38443</v>
      </c>
    </row>
    <row r="26" spans="1:5" s="2" customFormat="1" ht="131.25" customHeight="1">
      <c r="A26" s="40" t="s">
        <v>227</v>
      </c>
      <c r="B26" s="41" t="s">
        <v>419</v>
      </c>
      <c r="C26" s="41"/>
      <c r="D26" s="42" t="s">
        <v>131</v>
      </c>
      <c r="E26" s="62">
        <v>38808</v>
      </c>
    </row>
    <row r="27" spans="1:5" s="2" customFormat="1" ht="131.25" customHeight="1">
      <c r="A27" s="40" t="s">
        <v>227</v>
      </c>
      <c r="B27" s="41" t="s">
        <v>300</v>
      </c>
      <c r="C27" s="41"/>
      <c r="D27" s="42" t="s">
        <v>299</v>
      </c>
      <c r="E27" s="62">
        <v>39173</v>
      </c>
    </row>
    <row r="28" spans="1:5" s="2" customFormat="1" ht="15" customHeight="1">
      <c r="A28" s="5"/>
      <c r="B28" s="13"/>
      <c r="C28" s="13"/>
      <c r="D28" s="15"/>
      <c r="E28" s="14"/>
    </row>
    <row r="29" spans="1:5" s="2" customFormat="1" ht="15.75">
      <c r="A29" s="122" t="s">
        <v>345</v>
      </c>
      <c r="B29" s="13"/>
      <c r="C29" s="13"/>
      <c r="D29" s="15"/>
      <c r="E29" s="14"/>
    </row>
    <row r="30" spans="1:5" s="2" customFormat="1" ht="63.75">
      <c r="A30" s="40" t="s">
        <v>223</v>
      </c>
      <c r="B30" s="61" t="s">
        <v>292</v>
      </c>
      <c r="C30" s="61"/>
      <c r="D30" s="42" t="s">
        <v>293</v>
      </c>
      <c r="E30" s="60">
        <v>37347</v>
      </c>
    </row>
    <row r="31" spans="1:5" s="2" customFormat="1" ht="63.75">
      <c r="A31" s="40" t="s">
        <v>223</v>
      </c>
      <c r="B31" s="41" t="s">
        <v>225</v>
      </c>
      <c r="C31" s="41"/>
      <c r="D31" s="42" t="s">
        <v>224</v>
      </c>
      <c r="E31" s="62">
        <v>38443</v>
      </c>
    </row>
    <row r="32" spans="1:5" s="2" customFormat="1" ht="63.75">
      <c r="A32" s="40" t="s">
        <v>223</v>
      </c>
      <c r="B32" s="41" t="s">
        <v>130</v>
      </c>
      <c r="C32" s="41"/>
      <c r="D32" s="42" t="s">
        <v>129</v>
      </c>
      <c r="E32" s="62">
        <v>38808</v>
      </c>
    </row>
    <row r="33" spans="1:5" s="2" customFormat="1" ht="175.5" customHeight="1">
      <c r="A33" s="40" t="s">
        <v>223</v>
      </c>
      <c r="B33" s="41" t="s">
        <v>302</v>
      </c>
      <c r="C33" s="41"/>
      <c r="D33" s="42" t="s">
        <v>301</v>
      </c>
      <c r="E33" s="62">
        <v>39173</v>
      </c>
    </row>
    <row r="34" spans="1:5" s="2" customFormat="1" ht="12.75">
      <c r="A34" s="40"/>
      <c r="B34" s="41"/>
      <c r="C34" s="41"/>
      <c r="D34" s="42"/>
      <c r="E34" s="62"/>
    </row>
    <row r="35" spans="1:5" s="2" customFormat="1" ht="15.75">
      <c r="A35" s="122" t="s">
        <v>346</v>
      </c>
      <c r="B35" s="13"/>
      <c r="C35" s="13"/>
      <c r="D35" s="15"/>
      <c r="E35" s="14"/>
    </row>
    <row r="36" spans="1:5" s="2" customFormat="1" ht="15.75">
      <c r="A36" s="122" t="s">
        <v>347</v>
      </c>
      <c r="B36" s="13"/>
      <c r="C36" s="13"/>
      <c r="D36" s="15"/>
      <c r="E36" s="14"/>
    </row>
    <row r="37" spans="1:5" s="2" customFormat="1" ht="89.25">
      <c r="A37" s="5" t="s">
        <v>86</v>
      </c>
      <c r="B37" s="8" t="s">
        <v>370</v>
      </c>
      <c r="C37" s="8"/>
      <c r="D37" s="15" t="s">
        <v>291</v>
      </c>
      <c r="E37" s="19">
        <v>37803</v>
      </c>
    </row>
    <row r="38" spans="1:5" s="2" customFormat="1" ht="114.75">
      <c r="A38" s="5" t="s">
        <v>17</v>
      </c>
      <c r="B38" s="8" t="s">
        <v>121</v>
      </c>
      <c r="C38" s="8"/>
      <c r="D38" s="15" t="s">
        <v>120</v>
      </c>
      <c r="E38" s="19">
        <v>38534</v>
      </c>
    </row>
    <row r="39" spans="1:5" s="2" customFormat="1" ht="102">
      <c r="A39" s="5" t="s">
        <v>17</v>
      </c>
      <c r="B39" s="8" t="s">
        <v>478</v>
      </c>
      <c r="C39" s="8"/>
      <c r="D39" s="15" t="s">
        <v>196</v>
      </c>
      <c r="E39" s="19">
        <v>39264</v>
      </c>
    </row>
    <row r="40" spans="1:5" s="2" customFormat="1" ht="15" customHeight="1">
      <c r="A40" s="5"/>
      <c r="B40" s="8"/>
      <c r="C40" s="8"/>
      <c r="D40" s="15"/>
      <c r="E40" s="15"/>
    </row>
    <row r="41" spans="1:5" s="2" customFormat="1" ht="15" customHeight="1">
      <c r="A41" s="5" t="s">
        <v>348</v>
      </c>
      <c r="B41" s="8"/>
      <c r="C41" s="8"/>
      <c r="D41" s="15"/>
      <c r="E41" s="15"/>
    </row>
    <row r="42" spans="1:5" ht="27.75" customHeight="1">
      <c r="A42" s="5" t="s">
        <v>51</v>
      </c>
      <c r="B42" s="126" t="s">
        <v>140</v>
      </c>
      <c r="C42" s="126"/>
      <c r="D42" s="126"/>
      <c r="E42" s="126"/>
    </row>
    <row r="43" spans="1:5" ht="25.5">
      <c r="A43" s="127" t="s">
        <v>141</v>
      </c>
      <c r="B43" s="41" t="s">
        <v>52</v>
      </c>
      <c r="C43" s="41"/>
      <c r="D43" s="128"/>
      <c r="E43" s="59">
        <v>37347</v>
      </c>
    </row>
    <row r="44" spans="1:5" ht="25.5">
      <c r="A44" s="127"/>
      <c r="B44" s="41" t="s">
        <v>53</v>
      </c>
      <c r="C44" s="41"/>
      <c r="D44" s="128"/>
      <c r="E44" s="59">
        <v>37347</v>
      </c>
    </row>
    <row r="45" spans="1:5" ht="15" customHeight="1">
      <c r="A45" s="127"/>
      <c r="B45" s="41" t="s">
        <v>54</v>
      </c>
      <c r="C45" s="41"/>
      <c r="D45" s="128"/>
      <c r="E45" s="59">
        <v>37347</v>
      </c>
    </row>
    <row r="46" spans="1:5" ht="15" customHeight="1">
      <c r="A46" s="5"/>
      <c r="B46" s="8"/>
      <c r="C46" s="8"/>
      <c r="D46" s="15"/>
      <c r="E46" s="15"/>
    </row>
    <row r="47" spans="1:5" ht="15" customHeight="1">
      <c r="A47" s="63" t="s">
        <v>349</v>
      </c>
      <c r="B47" s="8"/>
      <c r="C47" s="8"/>
      <c r="D47" s="15"/>
      <c r="E47" s="15"/>
    </row>
    <row r="48" spans="1:5" ht="12.75">
      <c r="A48" s="5" t="s">
        <v>55</v>
      </c>
      <c r="B48" s="126" t="s">
        <v>10</v>
      </c>
      <c r="C48" s="126"/>
      <c r="D48" s="126"/>
      <c r="E48" s="126"/>
    </row>
    <row r="49" spans="1:5" ht="63.75" customHeight="1">
      <c r="A49" s="129" t="s">
        <v>12</v>
      </c>
      <c r="B49" s="8" t="s">
        <v>57</v>
      </c>
      <c r="C49" s="8"/>
      <c r="D49" s="130" t="s">
        <v>94</v>
      </c>
      <c r="E49" s="19">
        <v>37438</v>
      </c>
    </row>
    <row r="50" spans="1:5" ht="15" customHeight="1">
      <c r="A50" s="129"/>
      <c r="B50" s="8" t="s">
        <v>95</v>
      </c>
      <c r="C50" s="8"/>
      <c r="D50" s="130"/>
      <c r="E50" s="19">
        <v>37438</v>
      </c>
    </row>
    <row r="51" spans="1:5" ht="64.5" customHeight="1">
      <c r="A51" s="129"/>
      <c r="B51" s="8" t="s">
        <v>56</v>
      </c>
      <c r="C51" s="8"/>
      <c r="D51" s="130"/>
      <c r="E51" s="19">
        <v>37438</v>
      </c>
    </row>
    <row r="52" spans="1:5" ht="38.25" customHeight="1">
      <c r="A52" s="131" t="s">
        <v>14</v>
      </c>
      <c r="B52" s="27" t="s">
        <v>11</v>
      </c>
      <c r="C52" s="28"/>
      <c r="D52" s="132" t="s">
        <v>16</v>
      </c>
      <c r="E52" s="29">
        <v>37803</v>
      </c>
    </row>
    <row r="53" spans="1:5" ht="25.5">
      <c r="A53" s="131"/>
      <c r="B53" s="27" t="s">
        <v>80</v>
      </c>
      <c r="C53" s="28"/>
      <c r="D53" s="132"/>
      <c r="E53" s="29">
        <v>37803</v>
      </c>
    </row>
    <row r="54" spans="1:5" ht="25.5">
      <c r="A54" s="131"/>
      <c r="B54" s="27" t="s">
        <v>81</v>
      </c>
      <c r="C54" s="28"/>
      <c r="D54" s="132"/>
      <c r="E54" s="29">
        <v>37803</v>
      </c>
    </row>
    <row r="55" spans="1:5" ht="12.75">
      <c r="A55" s="131"/>
      <c r="B55" s="27" t="s">
        <v>82</v>
      </c>
      <c r="C55" s="28"/>
      <c r="D55" s="132"/>
      <c r="E55" s="29">
        <v>37803</v>
      </c>
    </row>
    <row r="56" spans="1:5" ht="25.5">
      <c r="A56" s="131"/>
      <c r="B56" s="27" t="s">
        <v>83</v>
      </c>
      <c r="C56" s="28"/>
      <c r="D56" s="132"/>
      <c r="E56" s="29">
        <v>37803</v>
      </c>
    </row>
    <row r="57" spans="1:5" ht="127.5">
      <c r="A57" s="39" t="s">
        <v>13</v>
      </c>
      <c r="B57" s="8" t="s">
        <v>15</v>
      </c>
      <c r="C57" s="8"/>
      <c r="D57" s="7" t="s">
        <v>93</v>
      </c>
      <c r="E57" s="25">
        <v>38169</v>
      </c>
    </row>
    <row r="58" spans="1:5" ht="129.75" customHeight="1">
      <c r="A58" s="39" t="s">
        <v>137</v>
      </c>
      <c r="B58" s="8" t="s">
        <v>138</v>
      </c>
      <c r="C58" s="8"/>
      <c r="D58" s="7" t="s">
        <v>120</v>
      </c>
      <c r="E58" s="25">
        <v>38534</v>
      </c>
    </row>
    <row r="59" spans="1:5" ht="117" customHeight="1">
      <c r="A59" s="39" t="s">
        <v>132</v>
      </c>
      <c r="B59" s="8" t="s">
        <v>133</v>
      </c>
      <c r="C59" s="8"/>
      <c r="D59" s="7" t="s">
        <v>197</v>
      </c>
      <c r="E59" s="25">
        <v>38899</v>
      </c>
    </row>
    <row r="60" spans="1:5" ht="117" customHeight="1">
      <c r="A60" s="39" t="s">
        <v>199</v>
      </c>
      <c r="B60" s="8" t="s">
        <v>198</v>
      </c>
      <c r="C60" s="8"/>
      <c r="D60" s="7" t="s">
        <v>196</v>
      </c>
      <c r="E60" s="25" t="s">
        <v>308</v>
      </c>
    </row>
    <row r="61" spans="1:5" ht="12.75">
      <c r="A61" s="39"/>
      <c r="B61" s="8"/>
      <c r="C61" s="8"/>
      <c r="D61" s="7"/>
      <c r="E61" s="25"/>
    </row>
    <row r="62" spans="1:5" ht="15.75">
      <c r="A62" s="125" t="s">
        <v>363</v>
      </c>
      <c r="B62" s="8"/>
      <c r="C62" s="8"/>
      <c r="D62" s="7"/>
      <c r="E62" s="25"/>
    </row>
    <row r="63" spans="1:5" ht="81" customHeight="1">
      <c r="A63" s="5" t="s">
        <v>481</v>
      </c>
      <c r="B63" s="3" t="s">
        <v>482</v>
      </c>
      <c r="C63" s="3"/>
      <c r="D63" s="7" t="s">
        <v>480</v>
      </c>
      <c r="E63" s="24">
        <v>36951</v>
      </c>
    </row>
    <row r="64" spans="1:5" ht="90" customHeight="1">
      <c r="A64" s="8" t="s">
        <v>421</v>
      </c>
      <c r="B64" s="3" t="s">
        <v>422</v>
      </c>
      <c r="C64" s="3"/>
      <c r="D64" s="7" t="s">
        <v>423</v>
      </c>
      <c r="E64" s="24">
        <v>39630</v>
      </c>
    </row>
    <row r="65" spans="1:5" ht="12.75">
      <c r="A65" s="8"/>
      <c r="B65" s="3"/>
      <c r="C65" s="3"/>
      <c r="D65" s="7"/>
      <c r="E65" s="24"/>
    </row>
    <row r="66" spans="1:5" ht="15.75">
      <c r="A66" s="124" t="s">
        <v>365</v>
      </c>
      <c r="B66" s="3"/>
      <c r="C66" s="3"/>
      <c r="D66" s="7"/>
      <c r="E66" s="24"/>
    </row>
    <row r="67" spans="1:5" ht="153">
      <c r="A67" s="5" t="s">
        <v>403</v>
      </c>
      <c r="B67" s="3" t="s">
        <v>195</v>
      </c>
      <c r="C67" s="3"/>
      <c r="D67" s="7" t="s">
        <v>194</v>
      </c>
      <c r="E67" s="20">
        <v>38443</v>
      </c>
    </row>
    <row r="68" spans="1:5" ht="12.75">
      <c r="A68" s="5"/>
      <c r="B68" s="3"/>
      <c r="C68" s="3"/>
      <c r="D68" s="7"/>
      <c r="E68" s="20"/>
    </row>
    <row r="69" spans="1:5" ht="15.75">
      <c r="A69" s="122" t="s">
        <v>351</v>
      </c>
      <c r="B69" s="3"/>
      <c r="C69" s="3"/>
      <c r="D69" s="7"/>
      <c r="E69" s="6"/>
    </row>
    <row r="70" spans="1:5" ht="81.75" customHeight="1">
      <c r="A70" s="5" t="s">
        <v>214</v>
      </c>
      <c r="B70" s="3" t="s">
        <v>181</v>
      </c>
      <c r="C70" s="3"/>
      <c r="D70" s="7" t="s">
        <v>438</v>
      </c>
      <c r="E70" s="7" t="s">
        <v>212</v>
      </c>
    </row>
    <row r="71" spans="1:5" ht="105.75" customHeight="1">
      <c r="A71" s="8" t="s">
        <v>23</v>
      </c>
      <c r="B71" s="3" t="s">
        <v>25</v>
      </c>
      <c r="C71" s="3"/>
      <c r="D71" s="7" t="s">
        <v>24</v>
      </c>
      <c r="E71" s="20">
        <v>38232</v>
      </c>
    </row>
    <row r="72" spans="1:5" ht="15" customHeight="1">
      <c r="A72" s="5"/>
      <c r="B72" s="3"/>
      <c r="C72" s="3"/>
      <c r="D72" s="7"/>
      <c r="E72" s="7"/>
    </row>
    <row r="73" spans="1:5" ht="119.25" customHeight="1">
      <c r="A73" s="5" t="s">
        <v>295</v>
      </c>
      <c r="B73" s="3" t="s">
        <v>296</v>
      </c>
      <c r="C73" s="3"/>
      <c r="D73" s="7" t="s">
        <v>294</v>
      </c>
      <c r="E73" s="7" t="s">
        <v>220</v>
      </c>
    </row>
    <row r="74" spans="1:5" ht="63.75">
      <c r="A74" s="8" t="s">
        <v>413</v>
      </c>
      <c r="B74" s="3" t="s">
        <v>412</v>
      </c>
      <c r="C74" s="3"/>
      <c r="D74" s="7" t="s">
        <v>186</v>
      </c>
      <c r="E74" s="7" t="s">
        <v>411</v>
      </c>
    </row>
    <row r="75" spans="1:5" ht="15" customHeight="1">
      <c r="A75" s="5"/>
      <c r="B75" s="3"/>
      <c r="C75" s="3"/>
      <c r="D75" s="7"/>
      <c r="E75" s="7"/>
    </row>
    <row r="76" spans="1:5" ht="234" customHeight="1">
      <c r="A76" s="5" t="s">
        <v>439</v>
      </c>
      <c r="B76" s="3" t="s">
        <v>182</v>
      </c>
      <c r="C76" s="3"/>
      <c r="D76" s="7" t="s">
        <v>183</v>
      </c>
      <c r="E76" s="7" t="s">
        <v>440</v>
      </c>
    </row>
    <row r="77" spans="1:5" ht="15" customHeight="1">
      <c r="A77" s="5"/>
      <c r="B77" s="3"/>
      <c r="C77" s="3"/>
      <c r="D77" s="7"/>
      <c r="E77" s="7"/>
    </row>
    <row r="78" spans="1:5" ht="119.25" customHeight="1">
      <c r="A78" s="5" t="s">
        <v>213</v>
      </c>
      <c r="B78" s="3" t="s">
        <v>310</v>
      </c>
      <c r="C78" s="3"/>
      <c r="D78" s="7" t="s">
        <v>185</v>
      </c>
      <c r="E78" s="7" t="s">
        <v>215</v>
      </c>
    </row>
    <row r="79" spans="1:5" ht="15" customHeight="1">
      <c r="A79" s="5"/>
      <c r="B79" s="3"/>
      <c r="C79" s="3"/>
      <c r="D79" s="7"/>
      <c r="E79" s="7"/>
    </row>
    <row r="80" spans="1:5" ht="158.25" customHeight="1">
      <c r="A80" s="5" t="s">
        <v>228</v>
      </c>
      <c r="B80" s="3" t="s">
        <v>309</v>
      </c>
      <c r="C80" s="3"/>
      <c r="D80" s="7" t="s">
        <v>184</v>
      </c>
      <c r="E80" s="7" t="s">
        <v>231</v>
      </c>
    </row>
    <row r="81" spans="1:5" ht="12.75">
      <c r="A81" s="5"/>
      <c r="B81" s="3"/>
      <c r="C81" s="3"/>
      <c r="D81" s="7"/>
      <c r="E81" s="7"/>
    </row>
    <row r="82" spans="1:5" ht="140.25">
      <c r="A82" s="5" t="s">
        <v>366</v>
      </c>
      <c r="B82" s="3" t="s">
        <v>368</v>
      </c>
      <c r="C82" s="3"/>
      <c r="D82" s="7" t="s">
        <v>367</v>
      </c>
      <c r="E82" s="20">
        <v>38169</v>
      </c>
    </row>
    <row r="83" spans="1:5" ht="12.75">
      <c r="A83" s="5"/>
      <c r="B83" s="3"/>
      <c r="C83" s="3"/>
      <c r="D83" s="7"/>
      <c r="E83" s="7"/>
    </row>
    <row r="84" spans="1:5" ht="165.75" customHeight="1">
      <c r="A84" s="5" t="s">
        <v>414</v>
      </c>
      <c r="B84" s="3" t="s">
        <v>334</v>
      </c>
      <c r="C84" s="3"/>
      <c r="D84" s="7" t="s">
        <v>415</v>
      </c>
      <c r="E84" s="24">
        <v>38991</v>
      </c>
    </row>
    <row r="85" spans="1:5" ht="118.5" customHeight="1">
      <c r="A85" s="5" t="s">
        <v>208</v>
      </c>
      <c r="B85" s="3" t="s">
        <v>211</v>
      </c>
      <c r="C85" s="3"/>
      <c r="D85" s="7" t="s">
        <v>209</v>
      </c>
      <c r="E85" s="20" t="s">
        <v>210</v>
      </c>
    </row>
    <row r="86" spans="1:5" ht="118.5" customHeight="1">
      <c r="A86" s="8" t="s">
        <v>337</v>
      </c>
      <c r="B86" s="3" t="s">
        <v>336</v>
      </c>
      <c r="C86" s="3"/>
      <c r="D86" s="7" t="s">
        <v>335</v>
      </c>
      <c r="E86" s="20">
        <v>39264</v>
      </c>
    </row>
    <row r="87" spans="1:5" ht="12.75">
      <c r="A87" s="8"/>
      <c r="B87" s="3"/>
      <c r="C87" s="3"/>
      <c r="D87" s="7"/>
      <c r="E87" s="20"/>
    </row>
    <row r="88" spans="1:5" ht="15.75">
      <c r="A88" s="122" t="s">
        <v>362</v>
      </c>
      <c r="B88" s="3"/>
      <c r="C88" s="3"/>
      <c r="D88" s="7"/>
      <c r="E88" s="20"/>
    </row>
    <row r="89" spans="1:5" s="2" customFormat="1" ht="63.75">
      <c r="A89" s="40" t="s">
        <v>217</v>
      </c>
      <c r="B89" s="61" t="s">
        <v>391</v>
      </c>
      <c r="C89" s="61"/>
      <c r="D89" s="42" t="s">
        <v>164</v>
      </c>
      <c r="E89" s="60">
        <v>37591</v>
      </c>
    </row>
    <row r="90" spans="1:5" s="2" customFormat="1" ht="153">
      <c r="A90" s="41" t="s">
        <v>392</v>
      </c>
      <c r="B90" s="61" t="s">
        <v>216</v>
      </c>
      <c r="C90" s="61"/>
      <c r="D90" s="42" t="s">
        <v>425</v>
      </c>
      <c r="E90" s="60">
        <v>38322</v>
      </c>
    </row>
    <row r="91" spans="1:5" s="2" customFormat="1" ht="15" customHeight="1">
      <c r="A91" s="8"/>
      <c r="B91" s="13"/>
      <c r="C91" s="13"/>
      <c r="D91" s="15"/>
      <c r="E91" s="14"/>
    </row>
    <row r="92" spans="1:5" ht="15.75">
      <c r="A92" s="122" t="s">
        <v>352</v>
      </c>
      <c r="B92" s="3"/>
      <c r="C92" s="3"/>
      <c r="E92" s="7"/>
    </row>
    <row r="93" spans="1:5" ht="144" customHeight="1">
      <c r="A93" s="5" t="s">
        <v>61</v>
      </c>
      <c r="B93" s="3" t="s">
        <v>187</v>
      </c>
      <c r="C93" s="3"/>
      <c r="D93" s="7" t="s">
        <v>19</v>
      </c>
      <c r="E93" s="24">
        <v>37631</v>
      </c>
    </row>
    <row r="94" spans="1:5" ht="15" customHeight="1">
      <c r="A94" s="5"/>
      <c r="B94" s="3"/>
      <c r="C94" s="3"/>
      <c r="D94" s="7"/>
      <c r="E94" s="6"/>
    </row>
    <row r="95" spans="1:5" ht="76.5">
      <c r="A95" s="5" t="s">
        <v>396</v>
      </c>
      <c r="B95" s="8" t="s">
        <v>409</v>
      </c>
      <c r="C95" s="8"/>
      <c r="D95" s="15" t="s">
        <v>408</v>
      </c>
      <c r="E95" s="19">
        <v>38230</v>
      </c>
    </row>
    <row r="96" spans="1:5" ht="15" customHeight="1">
      <c r="A96" s="5"/>
      <c r="B96" s="8"/>
      <c r="C96" s="8"/>
      <c r="D96" s="15"/>
      <c r="E96" s="19"/>
    </row>
    <row r="97" spans="1:5" ht="156" customHeight="1">
      <c r="A97" s="5" t="s">
        <v>397</v>
      </c>
      <c r="B97" s="9" t="s">
        <v>188</v>
      </c>
      <c r="C97" s="3"/>
      <c r="D97" s="7" t="s">
        <v>189</v>
      </c>
      <c r="E97" s="21" t="s">
        <v>386</v>
      </c>
    </row>
    <row r="98" spans="1:5" ht="15" customHeight="1">
      <c r="A98" s="8"/>
      <c r="B98" s="8"/>
      <c r="C98" s="8"/>
      <c r="D98" s="15"/>
      <c r="E98" s="15"/>
    </row>
    <row r="99" spans="1:5" ht="15.75">
      <c r="A99" s="122" t="s">
        <v>356</v>
      </c>
      <c r="B99" s="8"/>
      <c r="C99" s="8"/>
      <c r="D99" s="15"/>
      <c r="E99" s="15"/>
    </row>
    <row r="100" spans="1:5" ht="186" customHeight="1">
      <c r="A100" s="5" t="s">
        <v>385</v>
      </c>
      <c r="B100" s="3" t="s">
        <v>191</v>
      </c>
      <c r="C100" s="3"/>
      <c r="D100" s="68" t="s">
        <v>175</v>
      </c>
      <c r="E100" s="20" t="s">
        <v>442</v>
      </c>
    </row>
    <row r="101" spans="1:5" ht="12.75">
      <c r="A101" s="5"/>
      <c r="B101" s="3"/>
      <c r="C101" s="3"/>
      <c r="D101" s="68"/>
      <c r="E101" s="20"/>
    </row>
    <row r="102" spans="1:5" ht="127.5">
      <c r="A102" s="5" t="s">
        <v>410</v>
      </c>
      <c r="B102" s="3" t="s">
        <v>374</v>
      </c>
      <c r="C102" s="3"/>
      <c r="D102" s="7" t="s">
        <v>166</v>
      </c>
      <c r="E102" s="7" t="s">
        <v>167</v>
      </c>
    </row>
    <row r="103" spans="1:5" ht="135.75" customHeight="1">
      <c r="A103" s="8" t="s">
        <v>219</v>
      </c>
      <c r="B103" s="3" t="s">
        <v>318</v>
      </c>
      <c r="C103" s="3"/>
      <c r="D103" s="7" t="s">
        <v>375</v>
      </c>
      <c r="E103" s="7" t="s">
        <v>376</v>
      </c>
    </row>
    <row r="104" spans="1:5" ht="135.75" customHeight="1">
      <c r="A104" s="8" t="s">
        <v>219</v>
      </c>
      <c r="B104" s="3" t="s">
        <v>319</v>
      </c>
      <c r="C104" s="3"/>
      <c r="D104" s="7" t="s">
        <v>316</v>
      </c>
      <c r="E104" s="7" t="s">
        <v>317</v>
      </c>
    </row>
    <row r="105" spans="1:5" ht="12.75">
      <c r="A105" s="5"/>
      <c r="B105" s="3"/>
      <c r="C105" s="3"/>
      <c r="D105" s="68"/>
      <c r="E105" s="20"/>
    </row>
    <row r="106" spans="1:5" ht="15.75">
      <c r="A106" s="122" t="s">
        <v>354</v>
      </c>
      <c r="B106" s="3"/>
      <c r="C106" s="3"/>
      <c r="D106" s="68"/>
      <c r="E106" s="20"/>
    </row>
    <row r="107" spans="1:5" ht="76.5">
      <c r="A107" s="5" t="s">
        <v>42</v>
      </c>
      <c r="B107" s="3" t="s">
        <v>394</v>
      </c>
      <c r="C107" s="3"/>
      <c r="D107" s="7" t="s">
        <v>405</v>
      </c>
      <c r="E107" s="7" t="s">
        <v>393</v>
      </c>
    </row>
    <row r="108" spans="1:5" ht="12.75">
      <c r="A108" s="3"/>
      <c r="B108" s="3"/>
      <c r="C108" s="3"/>
      <c r="D108" s="7"/>
      <c r="E108" s="20"/>
    </row>
    <row r="109" spans="1:5" ht="15.75">
      <c r="A109" s="122" t="s">
        <v>355</v>
      </c>
      <c r="B109" s="3"/>
      <c r="C109" s="3"/>
      <c r="D109" s="7"/>
      <c r="E109" s="20"/>
    </row>
    <row r="110" spans="1:5" ht="99" customHeight="1">
      <c r="A110" s="5" t="s">
        <v>404</v>
      </c>
      <c r="B110" s="3" t="s">
        <v>192</v>
      </c>
      <c r="C110" s="3"/>
      <c r="D110" s="7" t="s">
        <v>402</v>
      </c>
      <c r="E110" s="20">
        <v>38443</v>
      </c>
    </row>
    <row r="111" spans="1:5" ht="15" customHeight="1">
      <c r="A111" s="5"/>
      <c r="B111" s="3"/>
      <c r="C111" s="3"/>
      <c r="D111" s="7"/>
      <c r="E111" s="20"/>
    </row>
    <row r="112" spans="1:5" ht="63.75">
      <c r="A112" s="5" t="s">
        <v>230</v>
      </c>
      <c r="B112" s="3" t="s">
        <v>21</v>
      </c>
      <c r="C112" s="3"/>
      <c r="D112" s="7" t="s">
        <v>229</v>
      </c>
      <c r="E112" s="20">
        <v>38449</v>
      </c>
    </row>
    <row r="113" spans="1:5" ht="12.75">
      <c r="A113" s="5"/>
      <c r="B113" s="3"/>
      <c r="C113" s="3"/>
      <c r="D113" s="7"/>
      <c r="E113" s="20"/>
    </row>
    <row r="114" spans="1:5" ht="76.5">
      <c r="A114" s="5" t="s">
        <v>48</v>
      </c>
      <c r="B114" s="3" t="s">
        <v>193</v>
      </c>
      <c r="C114" s="3"/>
      <c r="D114" s="7" t="s">
        <v>109</v>
      </c>
      <c r="E114" s="20">
        <v>39630</v>
      </c>
    </row>
    <row r="115" spans="1:5" ht="12.75">
      <c r="A115" s="5"/>
      <c r="B115" s="3"/>
      <c r="C115" s="3"/>
      <c r="D115" s="7"/>
      <c r="E115" s="20"/>
    </row>
    <row r="116" spans="1:5" ht="15.75">
      <c r="A116" s="122" t="s">
        <v>360</v>
      </c>
      <c r="B116" s="3"/>
      <c r="C116" s="3"/>
      <c r="D116" s="7"/>
      <c r="E116" s="6"/>
    </row>
    <row r="117" spans="1:5" ht="216.75">
      <c r="A117" s="5" t="s">
        <v>297</v>
      </c>
      <c r="B117" s="3" t="s">
        <v>200</v>
      </c>
      <c r="C117" s="3"/>
      <c r="D117" s="7" t="s">
        <v>298</v>
      </c>
      <c r="E117" s="24">
        <v>38626</v>
      </c>
    </row>
    <row r="118" spans="1:5" ht="81" customHeight="1">
      <c r="A118" s="8" t="s">
        <v>303</v>
      </c>
      <c r="B118" s="3" t="s">
        <v>305</v>
      </c>
      <c r="C118" s="3"/>
      <c r="D118" s="7" t="s">
        <v>304</v>
      </c>
      <c r="E118" s="24">
        <v>39172</v>
      </c>
    </row>
    <row r="119" spans="1:5" ht="81" customHeight="1">
      <c r="A119" s="8" t="s">
        <v>303</v>
      </c>
      <c r="B119" s="3" t="s">
        <v>313</v>
      </c>
      <c r="C119" s="3"/>
      <c r="D119" s="7" t="s">
        <v>312</v>
      </c>
      <c r="E119" s="24">
        <v>39429</v>
      </c>
    </row>
    <row r="120" spans="1:5" ht="15" customHeight="1">
      <c r="A120" s="3"/>
      <c r="B120" s="3"/>
      <c r="C120" s="3"/>
      <c r="D120" s="7"/>
      <c r="E120" s="6"/>
    </row>
    <row r="121" spans="1:5" ht="127.5">
      <c r="A121" s="5" t="s">
        <v>168</v>
      </c>
      <c r="B121" s="3" t="s">
        <v>320</v>
      </c>
      <c r="C121" s="3"/>
      <c r="D121" s="7" t="s">
        <v>169</v>
      </c>
      <c r="E121" s="7" t="s">
        <v>170</v>
      </c>
    </row>
    <row r="122" spans="1:5" ht="12.75">
      <c r="A122" s="5"/>
      <c r="B122" s="3"/>
      <c r="C122" s="3"/>
      <c r="D122" s="7"/>
      <c r="E122" s="7"/>
    </row>
    <row r="123" spans="1:5" ht="15.75">
      <c r="A123" s="122" t="s">
        <v>353</v>
      </c>
      <c r="B123" s="3"/>
      <c r="C123" s="3"/>
      <c r="D123" s="7"/>
      <c r="E123" s="20"/>
    </row>
    <row r="124" spans="1:5" ht="171" customHeight="1">
      <c r="A124" s="5" t="s">
        <v>267</v>
      </c>
      <c r="B124" s="3" t="s">
        <v>407</v>
      </c>
      <c r="C124" s="3"/>
      <c r="D124" s="7" t="s">
        <v>406</v>
      </c>
      <c r="E124" s="20">
        <v>38261</v>
      </c>
    </row>
    <row r="125" spans="1:5" ht="178.5">
      <c r="A125" s="5" t="s">
        <v>266</v>
      </c>
      <c r="B125" s="3" t="s">
        <v>171</v>
      </c>
      <c r="C125" s="3"/>
      <c r="D125" s="7" t="s">
        <v>479</v>
      </c>
      <c r="E125" s="20">
        <v>39264</v>
      </c>
    </row>
    <row r="126" spans="1:5" ht="12.75">
      <c r="A126" s="5"/>
      <c r="B126" s="3"/>
      <c r="C126" s="3"/>
      <c r="D126" s="7"/>
      <c r="E126" s="20"/>
    </row>
    <row r="127" spans="1:5" ht="137.25" customHeight="1">
      <c r="A127" s="5" t="s">
        <v>262</v>
      </c>
      <c r="B127" s="3" t="s">
        <v>45</v>
      </c>
      <c r="C127" s="3"/>
      <c r="D127" s="7" t="s">
        <v>265</v>
      </c>
      <c r="E127" s="20">
        <v>38169</v>
      </c>
    </row>
    <row r="128" spans="1:5" ht="171" customHeight="1">
      <c r="A128" s="5" t="s">
        <v>263</v>
      </c>
      <c r="B128" s="3" t="s">
        <v>127</v>
      </c>
      <c r="C128" s="3"/>
      <c r="D128" s="7" t="s">
        <v>126</v>
      </c>
      <c r="E128" s="20">
        <v>38846</v>
      </c>
    </row>
    <row r="129" spans="1:5" ht="171" customHeight="1">
      <c r="A129" s="5" t="s">
        <v>264</v>
      </c>
      <c r="B129" s="3" t="s">
        <v>46</v>
      </c>
      <c r="C129" s="3"/>
      <c r="D129" s="7" t="s">
        <v>261</v>
      </c>
      <c r="E129" s="20">
        <v>39479</v>
      </c>
    </row>
    <row r="130" spans="1:5" ht="12.75">
      <c r="A130" s="5"/>
      <c r="B130" s="3"/>
      <c r="C130" s="3"/>
      <c r="D130" s="7"/>
      <c r="E130" s="7"/>
    </row>
    <row r="131" spans="1:5" ht="15.75">
      <c r="A131" s="122" t="s">
        <v>364</v>
      </c>
      <c r="B131" s="3"/>
      <c r="C131" s="3"/>
      <c r="D131" s="7"/>
      <c r="E131" s="6"/>
    </row>
    <row r="132" spans="1:5" ht="15.75">
      <c r="A132" s="122" t="s">
        <v>361</v>
      </c>
      <c r="B132" s="3"/>
      <c r="C132" s="3"/>
      <c r="D132" s="7"/>
      <c r="E132" s="6"/>
    </row>
    <row r="133" spans="1:5" ht="112.5" customHeight="1">
      <c r="A133" s="5" t="s">
        <v>50</v>
      </c>
      <c r="B133" s="8" t="s">
        <v>92</v>
      </c>
      <c r="C133" s="8"/>
      <c r="D133" s="7" t="s">
        <v>89</v>
      </c>
      <c r="E133" s="20">
        <v>37256</v>
      </c>
    </row>
    <row r="134" spans="1:5" s="2" customFormat="1" ht="15" customHeight="1">
      <c r="A134" s="5"/>
      <c r="B134" s="8"/>
      <c r="C134" s="8"/>
      <c r="D134" s="15"/>
      <c r="E134" s="15"/>
    </row>
    <row r="135" spans="1:5" ht="15.75">
      <c r="A135" s="122" t="s">
        <v>359</v>
      </c>
      <c r="B135" s="3"/>
      <c r="C135" s="3"/>
      <c r="D135" s="7"/>
      <c r="E135" s="6"/>
    </row>
    <row r="136" spans="1:5" ht="114.75">
      <c r="A136" s="5" t="s">
        <v>331</v>
      </c>
      <c r="B136" s="3" t="s">
        <v>332</v>
      </c>
      <c r="C136" s="3"/>
      <c r="D136" s="7" t="s">
        <v>330</v>
      </c>
      <c r="E136" s="24">
        <v>37167</v>
      </c>
    </row>
    <row r="137" spans="1:5" ht="114.75">
      <c r="A137" s="5" t="s">
        <v>329</v>
      </c>
      <c r="B137" s="3" t="s">
        <v>328</v>
      </c>
      <c r="C137" s="3"/>
      <c r="D137" s="7" t="s">
        <v>327</v>
      </c>
      <c r="E137" s="24">
        <v>37865</v>
      </c>
    </row>
    <row r="138" spans="1:5" ht="114.75">
      <c r="A138" s="5" t="s">
        <v>323</v>
      </c>
      <c r="B138" s="3" t="s">
        <v>324</v>
      </c>
      <c r="C138" s="3"/>
      <c r="D138" s="7" t="s">
        <v>325</v>
      </c>
      <c r="E138" s="20">
        <v>38286</v>
      </c>
    </row>
    <row r="139" spans="1:5" ht="114.75">
      <c r="A139" s="5" t="s">
        <v>470</v>
      </c>
      <c r="B139" s="3" t="s">
        <v>322</v>
      </c>
      <c r="C139" s="3"/>
      <c r="D139" s="7" t="s">
        <v>321</v>
      </c>
      <c r="E139" s="7" t="s">
        <v>326</v>
      </c>
    </row>
    <row r="140" spans="1:5" ht="12.75">
      <c r="A140" s="5"/>
      <c r="B140" s="3"/>
      <c r="C140" s="3"/>
      <c r="D140" s="7"/>
      <c r="E140" s="7"/>
    </row>
    <row r="141" spans="1:5" ht="15.75">
      <c r="A141" s="122" t="s">
        <v>357</v>
      </c>
      <c r="B141" s="3"/>
      <c r="C141" s="3"/>
      <c r="D141" s="7"/>
      <c r="E141" s="6"/>
    </row>
    <row r="142" spans="1:5" ht="67.5" customHeight="1">
      <c r="A142" s="5" t="s">
        <v>377</v>
      </c>
      <c r="B142" s="3" t="s">
        <v>378</v>
      </c>
      <c r="C142" s="3"/>
      <c r="D142" s="7" t="s">
        <v>333</v>
      </c>
      <c r="E142" s="24">
        <v>38899</v>
      </c>
    </row>
    <row r="143" spans="1:5" ht="89.25">
      <c r="A143" s="5" t="s">
        <v>202</v>
      </c>
      <c r="B143" s="3" t="s">
        <v>204</v>
      </c>
      <c r="C143" s="3"/>
      <c r="D143" s="7" t="s">
        <v>203</v>
      </c>
      <c r="E143" s="24">
        <v>38990</v>
      </c>
    </row>
    <row r="144" spans="1:5" ht="12.75">
      <c r="A144" s="5"/>
      <c r="B144" s="3"/>
      <c r="C144" s="3"/>
      <c r="D144" s="7"/>
      <c r="E144" s="24"/>
    </row>
    <row r="145" spans="1:5" ht="15.75">
      <c r="A145" s="122" t="s">
        <v>358</v>
      </c>
      <c r="B145" s="3"/>
      <c r="C145" s="3"/>
      <c r="D145" s="7"/>
      <c r="E145" s="6"/>
    </row>
    <row r="146" spans="1:5" ht="89.25">
      <c r="A146" s="5" t="s">
        <v>207</v>
      </c>
      <c r="B146" s="3" t="s">
        <v>206</v>
      </c>
      <c r="C146" s="3"/>
      <c r="D146" s="7" t="s">
        <v>205</v>
      </c>
      <c r="E146" s="24">
        <v>39203</v>
      </c>
    </row>
    <row r="147" spans="1:5" ht="15" customHeight="1">
      <c r="A147" s="5"/>
      <c r="B147" s="3"/>
      <c r="C147" s="3"/>
      <c r="D147" s="7"/>
      <c r="E147" s="24"/>
    </row>
    <row r="148" spans="1:5" s="84" customFormat="1" ht="15" customHeight="1">
      <c r="A148" s="87" t="s">
        <v>372</v>
      </c>
      <c r="B148" s="115"/>
      <c r="C148" s="115"/>
      <c r="D148" s="116"/>
      <c r="E148" s="117"/>
    </row>
    <row r="149" spans="1:5" s="84" customFormat="1" ht="107.25" customHeight="1">
      <c r="A149" s="133" t="s">
        <v>190</v>
      </c>
      <c r="B149" s="134"/>
      <c r="C149" s="134"/>
      <c r="D149" s="134"/>
      <c r="E149" s="134"/>
    </row>
    <row r="150" spans="1:5" s="84" customFormat="1" ht="33" customHeight="1">
      <c r="A150" s="133" t="s">
        <v>373</v>
      </c>
      <c r="B150" s="133"/>
      <c r="C150" s="133"/>
      <c r="D150" s="133"/>
      <c r="E150" s="133"/>
    </row>
    <row r="151" spans="1:5" s="84" customFormat="1" ht="15" customHeight="1">
      <c r="A151" s="87" t="s">
        <v>139</v>
      </c>
      <c r="B151" s="115"/>
      <c r="C151" s="115"/>
      <c r="D151" s="116"/>
      <c r="E151" s="117"/>
    </row>
    <row r="152" spans="2:5" ht="12.75">
      <c r="B152" s="3"/>
      <c r="C152" s="3"/>
      <c r="D152" s="7"/>
      <c r="E152" s="6"/>
    </row>
    <row r="153" spans="2:5" ht="12.75">
      <c r="B153" s="3"/>
      <c r="C153" s="3"/>
      <c r="D153" s="7"/>
      <c r="E153" s="6"/>
    </row>
    <row r="154" spans="1:5" ht="86.25" customHeight="1">
      <c r="A154" s="37"/>
      <c r="B154" s="3"/>
      <c r="C154" s="3"/>
      <c r="D154" s="7"/>
      <c r="E154" s="6"/>
    </row>
    <row r="155" spans="2:5" ht="12.75">
      <c r="B155" s="3"/>
      <c r="C155" s="3"/>
      <c r="D155" s="7"/>
      <c r="E155" s="6"/>
    </row>
    <row r="156" spans="2:5" ht="12.75">
      <c r="B156" s="3"/>
      <c r="C156" s="3"/>
      <c r="D156" s="7"/>
      <c r="E156" s="6"/>
    </row>
    <row r="157" spans="2:5" ht="12.75">
      <c r="B157" s="3"/>
      <c r="C157" s="3"/>
      <c r="D157" s="7"/>
      <c r="E157" s="6"/>
    </row>
    <row r="158" spans="2:5" ht="12.75">
      <c r="B158" s="4"/>
      <c r="C158" s="4"/>
      <c r="D158" s="7"/>
      <c r="E158" s="6"/>
    </row>
    <row r="159" spans="2:5" ht="12.75">
      <c r="B159" s="4"/>
      <c r="C159" s="4"/>
      <c r="D159" s="7"/>
      <c r="E159" s="6"/>
    </row>
    <row r="160" spans="2:5" ht="12.75">
      <c r="B160" s="4"/>
      <c r="C160" s="4"/>
      <c r="D160" s="7"/>
      <c r="E160" s="6"/>
    </row>
    <row r="161" spans="2:5" ht="12.75">
      <c r="B161" s="4"/>
      <c r="C161" s="4"/>
      <c r="D161" s="7"/>
      <c r="E161" s="6"/>
    </row>
    <row r="162" spans="2:5" ht="12.75">
      <c r="B162" s="4"/>
      <c r="C162" s="4"/>
      <c r="D162" s="7"/>
      <c r="E162" s="6"/>
    </row>
    <row r="163" ht="12.75">
      <c r="D163" s="7"/>
    </row>
    <row r="164" ht="12.75">
      <c r="D164" s="7"/>
    </row>
    <row r="165" ht="12.75">
      <c r="D165" s="7"/>
    </row>
    <row r="166" ht="12.75">
      <c r="D166" s="7"/>
    </row>
  </sheetData>
  <mergeCells count="12">
    <mergeCell ref="D52:D56"/>
    <mergeCell ref="A149:E149"/>
    <mergeCell ref="A150:E150"/>
    <mergeCell ref="B14:E14"/>
    <mergeCell ref="B42:E42"/>
    <mergeCell ref="A43:A45"/>
    <mergeCell ref="D43:D45"/>
    <mergeCell ref="B48:E48"/>
    <mergeCell ref="A49:A51"/>
    <mergeCell ref="D49:D51"/>
    <mergeCell ref="A52:A56"/>
    <mergeCell ref="A1:E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5"/>
  <sheetViews>
    <sheetView zoomScale="80" zoomScaleNormal="8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24.7109375" style="0" customWidth="1"/>
    <col min="2" max="2" width="61.7109375" style="0" customWidth="1"/>
    <col min="3" max="3" width="2.7109375" style="0" customWidth="1"/>
    <col min="4" max="4" width="24.7109375" style="0" customWidth="1"/>
    <col min="5" max="5" width="21.7109375" style="0" customWidth="1"/>
  </cols>
  <sheetData>
    <row r="1" spans="1:5" ht="18.75" thickBot="1">
      <c r="A1" s="135" t="s">
        <v>428</v>
      </c>
      <c r="B1" s="135"/>
      <c r="C1" s="135"/>
      <c r="D1" s="135"/>
      <c r="E1" s="135"/>
    </row>
    <row r="3" spans="1:5" s="99" customFormat="1" ht="25.5">
      <c r="A3" s="112" t="s">
        <v>429</v>
      </c>
      <c r="B3" s="113" t="s">
        <v>30</v>
      </c>
      <c r="C3" s="113"/>
      <c r="D3" s="114" t="s">
        <v>37</v>
      </c>
      <c r="E3" s="114" t="s">
        <v>31</v>
      </c>
    </row>
    <row r="4" spans="1:5" ht="12.75">
      <c r="A4" s="3"/>
      <c r="B4" s="3"/>
      <c r="C4" s="3"/>
      <c r="D4" s="7"/>
      <c r="E4" s="6"/>
    </row>
    <row r="5" spans="1:5" ht="110.25" customHeight="1">
      <c r="A5" s="3" t="s">
        <v>465</v>
      </c>
      <c r="B5" s="3" t="s">
        <v>466</v>
      </c>
      <c r="C5" s="3"/>
      <c r="D5" s="7"/>
      <c r="E5" s="6" t="s">
        <v>382</v>
      </c>
    </row>
    <row r="6" spans="1:5" ht="120.75" customHeight="1">
      <c r="A6" s="3"/>
      <c r="B6" s="3" t="s">
        <v>115</v>
      </c>
      <c r="C6" s="3"/>
      <c r="D6" s="7"/>
      <c r="E6" s="6"/>
    </row>
    <row r="7" spans="1:5" ht="140.25">
      <c r="A7" s="3"/>
      <c r="B7" s="3" t="s">
        <v>418</v>
      </c>
      <c r="C7" s="3"/>
      <c r="D7" s="7"/>
      <c r="E7" s="6"/>
    </row>
    <row r="8" spans="1:5" ht="135" customHeight="1">
      <c r="A8" s="3"/>
      <c r="B8" s="3" t="s">
        <v>113</v>
      </c>
      <c r="C8" s="3"/>
      <c r="D8" s="7"/>
      <c r="E8" s="6"/>
    </row>
    <row r="9" spans="1:5" ht="108" customHeight="1">
      <c r="A9" s="3"/>
      <c r="B9" s="3" t="s">
        <v>114</v>
      </c>
      <c r="C9" s="3"/>
      <c r="D9" s="7"/>
      <c r="E9" s="6"/>
    </row>
    <row r="10" spans="1:5" ht="12.75">
      <c r="A10" s="3"/>
      <c r="B10" s="3"/>
      <c r="C10" s="3"/>
      <c r="D10" s="7"/>
      <c r="E10" s="6"/>
    </row>
    <row r="11" spans="1:5" ht="12.75">
      <c r="A11" s="126" t="s">
        <v>58</v>
      </c>
      <c r="B11" s="126"/>
      <c r="C11" s="126"/>
      <c r="D11" s="126"/>
      <c r="E11" s="126"/>
    </row>
    <row r="12" spans="1:5" ht="12.75">
      <c r="A12" s="13"/>
      <c r="B12" s="13"/>
      <c r="C12" s="13"/>
      <c r="D12" s="15"/>
      <c r="E12" s="13"/>
    </row>
    <row r="13" spans="1:5" ht="144" customHeight="1">
      <c r="A13" s="8" t="s">
        <v>87</v>
      </c>
      <c r="B13" s="8" t="s">
        <v>369</v>
      </c>
      <c r="C13" s="8"/>
      <c r="E13" s="15" t="s">
        <v>382</v>
      </c>
    </row>
    <row r="14" spans="1:5" ht="12.75">
      <c r="A14" s="8"/>
      <c r="B14" s="8"/>
      <c r="C14" s="8"/>
      <c r="D14" s="15"/>
      <c r="E14" s="15"/>
    </row>
    <row r="15" spans="1:5" ht="145.5" customHeight="1">
      <c r="A15" s="4" t="s">
        <v>443</v>
      </c>
      <c r="B15" s="3" t="s">
        <v>462</v>
      </c>
      <c r="D15" s="7" t="s">
        <v>463</v>
      </c>
      <c r="E15" s="69" t="s">
        <v>382</v>
      </c>
    </row>
    <row r="16" spans="1:5" ht="12.75">
      <c r="A16" s="4"/>
      <c r="B16" s="3"/>
      <c r="D16" s="7"/>
      <c r="E16" s="69"/>
    </row>
    <row r="17" spans="1:5" ht="114.75">
      <c r="A17" s="3" t="s">
        <v>176</v>
      </c>
      <c r="B17" s="3" t="s">
        <v>179</v>
      </c>
      <c r="D17" s="7" t="s">
        <v>177</v>
      </c>
      <c r="E17" s="69" t="s">
        <v>178</v>
      </c>
    </row>
    <row r="18" spans="1:5" ht="12.75">
      <c r="A18" s="4"/>
      <c r="B18" s="3"/>
      <c r="D18" s="7"/>
      <c r="E18" s="69"/>
    </row>
    <row r="19" spans="1:5" ht="249.75" customHeight="1">
      <c r="A19" s="4" t="s">
        <v>307</v>
      </c>
      <c r="B19" s="3" t="s">
        <v>112</v>
      </c>
      <c r="D19" s="7" t="s">
        <v>111</v>
      </c>
      <c r="E19" s="69"/>
    </row>
    <row r="20" spans="1:5" ht="12.75" customHeight="1">
      <c r="A20" s="4"/>
      <c r="B20" s="3"/>
      <c r="D20" s="7"/>
      <c r="E20" s="69"/>
    </row>
    <row r="21" spans="1:5" ht="177.75" customHeight="1">
      <c r="A21" s="4" t="s">
        <v>116</v>
      </c>
      <c r="B21" s="3" t="s">
        <v>118</v>
      </c>
      <c r="D21" s="7" t="s">
        <v>117</v>
      </c>
      <c r="E21" s="69"/>
    </row>
    <row r="22" spans="1:5" ht="12.75">
      <c r="A22" s="4"/>
      <c r="B22" s="3"/>
      <c r="D22" s="7"/>
      <c r="E22" s="69"/>
    </row>
    <row r="23" spans="1:5" ht="67.5" customHeight="1">
      <c r="A23" s="3" t="s">
        <v>431</v>
      </c>
      <c r="B23" s="3" t="s">
        <v>434</v>
      </c>
      <c r="D23" s="7" t="s">
        <v>433</v>
      </c>
      <c r="E23" s="69" t="s">
        <v>432</v>
      </c>
    </row>
    <row r="24" spans="1:5" ht="12.75">
      <c r="A24" s="4"/>
      <c r="B24" s="3"/>
      <c r="D24" s="7"/>
      <c r="E24" s="69"/>
    </row>
    <row r="25" ht="12.75">
      <c r="A25" s="1"/>
    </row>
    <row r="26" ht="12.75">
      <c r="A26" s="16"/>
    </row>
    <row r="27" ht="12.75">
      <c r="A27" s="16"/>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row r="38" ht="12.75">
      <c r="A38" s="16"/>
    </row>
    <row r="39" ht="12.75">
      <c r="A39" s="16"/>
    </row>
    <row r="40" ht="12.75">
      <c r="A40" s="16"/>
    </row>
    <row r="41" ht="12.75">
      <c r="A41" s="16"/>
    </row>
    <row r="42" ht="12.75">
      <c r="A42" s="16"/>
    </row>
    <row r="43" ht="12.75">
      <c r="A43" s="16"/>
    </row>
    <row r="44" ht="12.75">
      <c r="A44" s="16"/>
    </row>
    <row r="45" ht="12.75">
      <c r="A45" s="16"/>
    </row>
    <row r="46" ht="12.75">
      <c r="A46" s="16"/>
    </row>
    <row r="47" ht="12.75">
      <c r="A47" s="16"/>
    </row>
    <row r="48" ht="12.75">
      <c r="A48" s="16"/>
    </row>
    <row r="49" ht="12.75">
      <c r="A49" s="16"/>
    </row>
    <row r="50" ht="12.75">
      <c r="A50" s="16"/>
    </row>
    <row r="51" ht="12.75">
      <c r="A51" s="16"/>
    </row>
    <row r="52" ht="12.75">
      <c r="A52" s="16"/>
    </row>
    <row r="53" ht="12.75">
      <c r="A53" s="16"/>
    </row>
    <row r="54" ht="12.75">
      <c r="A54" s="16"/>
    </row>
    <row r="55" ht="12.75">
      <c r="A55" s="16"/>
    </row>
  </sheetData>
  <mergeCells count="2">
    <mergeCell ref="A11:E11"/>
    <mergeCell ref="A1:E1"/>
  </mergeCells>
  <printOptions/>
  <pageMargins left="0.75" right="0.75" top="1" bottom="1" header="0.5" footer="0.5"/>
  <pageSetup fitToHeight="3"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33" sqref="A33"/>
    </sheetView>
  </sheetViews>
  <sheetFormatPr defaultColWidth="9.140625" defaultRowHeight="12.75"/>
  <cols>
    <col min="1" max="1" width="22.57421875" style="0" bestFit="1" customWidth="1"/>
    <col min="2" max="2" width="26.00390625" style="0" customWidth="1"/>
    <col min="3" max="4" width="12.7109375" style="17" bestFit="1" customWidth="1"/>
    <col min="5" max="5" width="5.7109375" style="17" bestFit="1" customWidth="1"/>
    <col min="6" max="6" width="12.7109375" style="17" bestFit="1" customWidth="1"/>
    <col min="7" max="7" width="7.421875" style="17" bestFit="1" customWidth="1"/>
    <col min="8" max="8" width="12.7109375" style="17" bestFit="1" customWidth="1"/>
    <col min="9" max="9" width="5.00390625" style="17" bestFit="1" customWidth="1"/>
    <col min="10" max="10" width="12.7109375" style="17" bestFit="1" customWidth="1"/>
    <col min="11" max="11" width="6.140625" style="17" bestFit="1" customWidth="1"/>
    <col min="12" max="12" width="12.57421875" style="17" bestFit="1" customWidth="1"/>
    <col min="13" max="13" width="5.7109375" style="17" bestFit="1" customWidth="1"/>
    <col min="14" max="14" width="12.421875" style="17" bestFit="1" customWidth="1"/>
    <col min="15" max="15" width="5.00390625" style="17" bestFit="1" customWidth="1"/>
    <col min="16" max="16" width="12.421875" style="17" bestFit="1" customWidth="1"/>
    <col min="17" max="17" width="5.00390625" style="17" bestFit="1" customWidth="1"/>
    <col min="18" max="18" width="12.7109375" style="17" customWidth="1"/>
    <col min="19" max="19" width="6.8515625" style="17" bestFit="1" customWidth="1"/>
    <col min="20" max="20" width="22.28125" style="0" customWidth="1"/>
    <col min="21" max="21" width="27.00390625" style="0" customWidth="1"/>
    <col min="22" max="23" width="12.7109375" style="17" customWidth="1"/>
    <col min="24" max="24" width="6.8515625" style="17" bestFit="1" customWidth="1"/>
  </cols>
  <sheetData>
    <row r="1" spans="1:24" s="99" customFormat="1" ht="15">
      <c r="A1" s="98" t="s">
        <v>275</v>
      </c>
      <c r="B1" s="55"/>
      <c r="C1" s="80"/>
      <c r="D1" s="80"/>
      <c r="E1" s="102"/>
      <c r="F1" s="102"/>
      <c r="G1" s="102"/>
      <c r="H1" s="102"/>
      <c r="I1" s="102"/>
      <c r="J1" s="102"/>
      <c r="K1" s="102"/>
      <c r="L1" s="102"/>
      <c r="M1" s="102"/>
      <c r="N1" s="102"/>
      <c r="O1" s="102"/>
      <c r="P1" s="102"/>
      <c r="Q1" s="102"/>
      <c r="R1" s="102"/>
      <c r="S1" s="102"/>
      <c r="T1" s="103"/>
      <c r="U1" s="103"/>
      <c r="V1" s="102"/>
      <c r="W1" s="102"/>
      <c r="X1" s="102"/>
    </row>
    <row r="2" spans="1:24" ht="15">
      <c r="A2" s="97"/>
      <c r="B2" s="100"/>
      <c r="C2" s="101"/>
      <c r="D2" s="101"/>
      <c r="E2" s="104"/>
      <c r="F2" s="104"/>
      <c r="G2" s="104"/>
      <c r="H2" s="104"/>
      <c r="I2" s="104"/>
      <c r="J2" s="104"/>
      <c r="K2" s="104"/>
      <c r="L2" s="104"/>
      <c r="M2" s="104"/>
      <c r="N2" s="104"/>
      <c r="O2" s="104"/>
      <c r="P2" s="104"/>
      <c r="Q2" s="104"/>
      <c r="R2" s="104"/>
      <c r="S2" s="104"/>
      <c r="T2" s="105"/>
      <c r="U2" s="105"/>
      <c r="V2" s="104"/>
      <c r="W2" s="104"/>
      <c r="X2" s="104"/>
    </row>
    <row r="3" spans="1:24" ht="15.75" customHeight="1">
      <c r="A3" s="43"/>
      <c r="B3" s="43"/>
      <c r="C3" s="45" t="s">
        <v>142</v>
      </c>
      <c r="D3" s="45" t="s">
        <v>143</v>
      </c>
      <c r="E3" s="95"/>
      <c r="F3" s="45" t="s">
        <v>144</v>
      </c>
      <c r="G3" s="95"/>
      <c r="H3" s="45" t="s">
        <v>145</v>
      </c>
      <c r="I3" s="95"/>
      <c r="J3" s="45" t="s">
        <v>146</v>
      </c>
      <c r="K3" s="95"/>
      <c r="L3" s="45" t="s">
        <v>147</v>
      </c>
      <c r="M3" s="95"/>
      <c r="N3" s="45" t="s">
        <v>148</v>
      </c>
      <c r="O3" s="95"/>
      <c r="P3" s="45" t="s">
        <v>469</v>
      </c>
      <c r="Q3" s="95"/>
      <c r="R3" s="45" t="s">
        <v>65</v>
      </c>
      <c r="S3" s="95"/>
      <c r="T3" s="136" t="s">
        <v>276</v>
      </c>
      <c r="U3" s="136" t="s">
        <v>150</v>
      </c>
      <c r="V3" s="45" t="s">
        <v>65</v>
      </c>
      <c r="W3" s="45" t="s">
        <v>174</v>
      </c>
      <c r="X3" s="95"/>
    </row>
    <row r="4" spans="1:24" ht="65.25" customHeight="1">
      <c r="A4" s="46" t="s">
        <v>149</v>
      </c>
      <c r="B4" s="47" t="s">
        <v>150</v>
      </c>
      <c r="C4" s="74">
        <v>2.14</v>
      </c>
      <c r="D4" s="74">
        <v>1.56</v>
      </c>
      <c r="E4" s="75">
        <f>D4/C4-1</f>
        <v>-0.2710280373831776</v>
      </c>
      <c r="F4" s="74">
        <v>1.25</v>
      </c>
      <c r="G4" s="75">
        <f>F4/D4-1</f>
        <v>-0.1987179487179488</v>
      </c>
      <c r="H4" s="74">
        <v>1.25</v>
      </c>
      <c r="I4" s="75">
        <f>H4/F4-1</f>
        <v>0</v>
      </c>
      <c r="J4" s="74">
        <v>1.21</v>
      </c>
      <c r="K4" s="75">
        <f>J4/H4-1</f>
        <v>-0.03200000000000003</v>
      </c>
      <c r="L4" s="74">
        <f>1.21</f>
        <v>1.21</v>
      </c>
      <c r="M4" s="75">
        <f>L4/J4-1</f>
        <v>0</v>
      </c>
      <c r="N4" s="74">
        <f>1.21</f>
        <v>1.21</v>
      </c>
      <c r="O4" s="75">
        <f>N4/L4-1</f>
        <v>0</v>
      </c>
      <c r="P4" s="74">
        <v>1.21</v>
      </c>
      <c r="Q4" s="75">
        <f>P4/N4-1</f>
        <v>0</v>
      </c>
      <c r="R4" s="74">
        <v>1.21</v>
      </c>
      <c r="S4" s="75">
        <f>R4/P4-1</f>
        <v>0</v>
      </c>
      <c r="T4" s="137"/>
      <c r="U4" s="137"/>
      <c r="V4" s="74">
        <v>1.32</v>
      </c>
      <c r="W4" s="74">
        <v>1.26</v>
      </c>
      <c r="X4" s="75">
        <f>W4/V4-1</f>
        <v>-0.045454545454545525</v>
      </c>
    </row>
    <row r="5" spans="1:24" ht="15.75" customHeight="1">
      <c r="A5" s="48"/>
      <c r="B5" s="49" t="s">
        <v>151</v>
      </c>
      <c r="C5" s="72"/>
      <c r="D5" s="72"/>
      <c r="E5" s="75"/>
      <c r="F5" s="72"/>
      <c r="G5" s="75"/>
      <c r="H5" s="72"/>
      <c r="I5" s="75"/>
      <c r="J5" s="72"/>
      <c r="K5" s="75"/>
      <c r="L5" s="76"/>
      <c r="M5" s="75"/>
      <c r="N5" s="76"/>
      <c r="O5" s="75"/>
      <c r="P5" s="76"/>
      <c r="Q5" s="75"/>
      <c r="R5" s="76"/>
      <c r="S5" s="75"/>
      <c r="U5" s="96" t="s">
        <v>151</v>
      </c>
      <c r="V5" s="76"/>
      <c r="W5" s="76"/>
      <c r="X5" s="75"/>
    </row>
    <row r="6" spans="1:24" ht="15">
      <c r="A6" s="50"/>
      <c r="B6" s="51" t="s">
        <v>152</v>
      </c>
      <c r="C6" s="74">
        <v>1.47</v>
      </c>
      <c r="D6" s="74">
        <v>1.16</v>
      </c>
      <c r="E6" s="75">
        <f>D6/C6-1</f>
        <v>-0.2108843537414966</v>
      </c>
      <c r="F6" s="74">
        <v>0.9</v>
      </c>
      <c r="G6" s="75">
        <f>F6/D6-1</f>
        <v>-0.22413793103448265</v>
      </c>
      <c r="H6" s="74">
        <v>0.9</v>
      </c>
      <c r="I6" s="75">
        <f>H6/F6-1</f>
        <v>0</v>
      </c>
      <c r="J6" s="74">
        <v>0.9</v>
      </c>
      <c r="K6" s="75">
        <f>J6/H6-1</f>
        <v>0</v>
      </c>
      <c r="L6" s="74">
        <f>0.91</f>
        <v>0.91</v>
      </c>
      <c r="M6" s="75">
        <f>L6/J6-1</f>
        <v>0.011111111111111072</v>
      </c>
      <c r="N6" s="74">
        <f>0.88</f>
        <v>0.88</v>
      </c>
      <c r="O6" s="75">
        <f>N6/L6-1</f>
        <v>-0.03296703296703296</v>
      </c>
      <c r="P6" s="74">
        <v>0.86</v>
      </c>
      <c r="Q6" s="75">
        <f>P6/N6-1</f>
        <v>-0.022727272727272707</v>
      </c>
      <c r="R6" s="74">
        <v>0.78</v>
      </c>
      <c r="S6" s="75">
        <f>R6/P6-1</f>
        <v>-0.09302325581395343</v>
      </c>
      <c r="U6" s="51" t="s">
        <v>152</v>
      </c>
      <c r="V6" s="74">
        <v>0.89</v>
      </c>
      <c r="W6" s="74">
        <v>0.72</v>
      </c>
      <c r="X6" s="75">
        <f>W6/V6-1</f>
        <v>-0.1910112359550562</v>
      </c>
    </row>
    <row r="7" spans="1:24" ht="15">
      <c r="A7" s="50"/>
      <c r="B7" s="51" t="s">
        <v>153</v>
      </c>
      <c r="C7" s="74">
        <v>0.67</v>
      </c>
      <c r="D7" s="74">
        <v>0.4</v>
      </c>
      <c r="E7" s="75">
        <f>D7/C7-1</f>
        <v>-0.4029850746268657</v>
      </c>
      <c r="F7" s="74">
        <v>0.35</v>
      </c>
      <c r="G7" s="75">
        <f>F7/D7-1</f>
        <v>-0.1250000000000001</v>
      </c>
      <c r="H7" s="74">
        <v>0.35</v>
      </c>
      <c r="I7" s="75">
        <f>H7/F7-1</f>
        <v>0</v>
      </c>
      <c r="J7" s="74">
        <v>0.31</v>
      </c>
      <c r="K7" s="75">
        <f>J7/H7-1</f>
        <v>-0.11428571428571421</v>
      </c>
      <c r="L7" s="74">
        <f>0.3</f>
        <v>0.3</v>
      </c>
      <c r="M7" s="75">
        <f>L7/J7-1</f>
        <v>-0.032258064516129115</v>
      </c>
      <c r="N7" s="74">
        <f>0.33</f>
        <v>0.33</v>
      </c>
      <c r="O7" s="75">
        <f>N7/L7-1</f>
        <v>0.10000000000000009</v>
      </c>
      <c r="P7" s="74">
        <v>0.35</v>
      </c>
      <c r="Q7" s="75">
        <f>P7/N7-1</f>
        <v>0.06060606060606055</v>
      </c>
      <c r="R7" s="74">
        <v>0.43</v>
      </c>
      <c r="S7" s="75">
        <f>R7/P7-1</f>
        <v>0.22857142857142865</v>
      </c>
      <c r="U7" s="51" t="s">
        <v>153</v>
      </c>
      <c r="V7" s="74">
        <v>0.43</v>
      </c>
      <c r="W7" s="74">
        <v>0.54</v>
      </c>
      <c r="X7" s="75">
        <f>W7/V7-1</f>
        <v>0.2558139534883721</v>
      </c>
    </row>
    <row r="8" spans="1:24" ht="15">
      <c r="A8" s="52"/>
      <c r="B8" s="51"/>
      <c r="C8" s="77"/>
      <c r="D8" s="77"/>
      <c r="E8" s="75"/>
      <c r="F8" s="77"/>
      <c r="G8" s="75"/>
      <c r="H8" s="77"/>
      <c r="I8" s="75"/>
      <c r="J8" s="72"/>
      <c r="K8" s="75"/>
      <c r="L8" s="77"/>
      <c r="M8" s="75"/>
      <c r="N8" s="77"/>
      <c r="O8" s="75"/>
      <c r="P8" s="77"/>
      <c r="Q8" s="75"/>
      <c r="R8" s="77"/>
      <c r="S8" s="75"/>
      <c r="T8" s="44"/>
      <c r="U8" s="44"/>
      <c r="V8" s="77"/>
      <c r="W8" s="77"/>
      <c r="X8" s="75"/>
    </row>
    <row r="9" spans="1:24" ht="31.5" customHeight="1">
      <c r="A9" s="46" t="s">
        <v>154</v>
      </c>
      <c r="B9" s="47" t="s">
        <v>155</v>
      </c>
      <c r="C9" s="82"/>
      <c r="D9" s="74">
        <f>SUM(D11:D13)</f>
        <v>3.195555555555556</v>
      </c>
      <c r="E9" s="75"/>
      <c r="F9" s="74">
        <f>SUM(F11:F13)</f>
        <v>2.677777777777778</v>
      </c>
      <c r="G9" s="75">
        <f>F9/D9-1</f>
        <v>-0.16203059805285125</v>
      </c>
      <c r="H9" s="74">
        <f>SUM(H11:H13)</f>
        <v>3.166666666666667</v>
      </c>
      <c r="I9" s="75">
        <f>H9/F9-1</f>
        <v>0.18257261410788383</v>
      </c>
      <c r="J9" s="74">
        <f>SUM(J11:J13)</f>
        <v>3.17</v>
      </c>
      <c r="K9" s="75">
        <f>J9/H9-1</f>
        <v>0.001052631578947194</v>
      </c>
      <c r="L9" s="74">
        <f>SUM(L11:L13)</f>
        <v>3.0999999999999996</v>
      </c>
      <c r="M9" s="75">
        <f>L9/J9-1</f>
        <v>-0.02208201892744488</v>
      </c>
      <c r="N9" s="74">
        <f>SUM(N11:N13)</f>
        <v>3.2199999999999998</v>
      </c>
      <c r="O9" s="75">
        <f>N9/L9-1</f>
        <v>0.03870967741935494</v>
      </c>
      <c r="P9" s="74">
        <v>3.54</v>
      </c>
      <c r="Q9" s="75">
        <f>P9/N9-1</f>
        <v>0.09937888198757783</v>
      </c>
      <c r="R9" s="74">
        <v>3.36</v>
      </c>
      <c r="S9" s="75">
        <f>R9/P9-1</f>
        <v>-0.05084745762711873</v>
      </c>
      <c r="T9" s="44"/>
      <c r="U9" s="44" t="s">
        <v>277</v>
      </c>
      <c r="V9" s="74"/>
      <c r="W9" s="74"/>
      <c r="X9" s="75"/>
    </row>
    <row r="10" spans="1:24" ht="16.5" customHeight="1">
      <c r="A10" s="48"/>
      <c r="B10" s="53" t="s">
        <v>151</v>
      </c>
      <c r="C10" s="72"/>
      <c r="D10" s="72"/>
      <c r="E10" s="75"/>
      <c r="F10" s="72"/>
      <c r="G10" s="75"/>
      <c r="H10" s="72"/>
      <c r="I10" s="75"/>
      <c r="J10" s="72"/>
      <c r="K10" s="75"/>
      <c r="L10" s="78"/>
      <c r="M10" s="75"/>
      <c r="N10" s="78"/>
      <c r="O10" s="75"/>
      <c r="P10" s="78"/>
      <c r="Q10" s="75"/>
      <c r="R10" s="78"/>
      <c r="S10" s="75"/>
      <c r="T10" s="44"/>
      <c r="U10" s="44" t="s">
        <v>279</v>
      </c>
      <c r="V10" s="78"/>
      <c r="W10" s="78"/>
      <c r="X10" s="75"/>
    </row>
    <row r="11" spans="1:24" ht="15">
      <c r="A11" s="50"/>
      <c r="B11" s="51" t="s">
        <v>152</v>
      </c>
      <c r="C11" s="82"/>
      <c r="D11" s="74">
        <v>1.64</v>
      </c>
      <c r="E11" s="75"/>
      <c r="F11" s="74">
        <v>1.35</v>
      </c>
      <c r="G11" s="75">
        <f>F11/D11-1</f>
        <v>-0.17682926829268286</v>
      </c>
      <c r="H11" s="74">
        <v>1.75</v>
      </c>
      <c r="I11" s="75">
        <f>H11/F11-1</f>
        <v>0.2962962962962963</v>
      </c>
      <c r="J11" s="74">
        <v>1.79</v>
      </c>
      <c r="K11" s="75">
        <f>J11/H11-1</f>
        <v>0.02285714285714291</v>
      </c>
      <c r="L11" s="74">
        <f>1.73</f>
        <v>1.73</v>
      </c>
      <c r="M11" s="75">
        <f>L11/J11-1</f>
        <v>-0.033519553072625774</v>
      </c>
      <c r="N11" s="74">
        <f>1.82</f>
        <v>1.82</v>
      </c>
      <c r="O11" s="75">
        <f>N11/L11-1</f>
        <v>0.052023121387283267</v>
      </c>
      <c r="P11" s="74">
        <v>2.03</v>
      </c>
      <c r="Q11" s="75">
        <f>P11/N11-1</f>
        <v>0.1153846153846152</v>
      </c>
      <c r="R11" s="74">
        <v>1.77</v>
      </c>
      <c r="S11" s="75">
        <f>R11/P11-1</f>
        <v>-0.1280788177339901</v>
      </c>
      <c r="T11" s="44"/>
      <c r="U11" s="44" t="s">
        <v>278</v>
      </c>
      <c r="V11" s="74">
        <v>1.16</v>
      </c>
      <c r="W11" s="74">
        <v>1.24</v>
      </c>
      <c r="X11" s="75">
        <f>W11/V11-1</f>
        <v>0.06896551724137945</v>
      </c>
    </row>
    <row r="12" spans="1:24" ht="15">
      <c r="A12" s="50"/>
      <c r="B12" s="51" t="s">
        <v>153</v>
      </c>
      <c r="C12" s="74">
        <v>0.67</v>
      </c>
      <c r="D12" s="74">
        <v>0.4</v>
      </c>
      <c r="E12" s="75">
        <f>D12/C12-1</f>
        <v>-0.4029850746268657</v>
      </c>
      <c r="F12" s="74">
        <v>0.35</v>
      </c>
      <c r="G12" s="75">
        <f>F12/D12-1</f>
        <v>-0.1250000000000001</v>
      </c>
      <c r="H12" s="74">
        <v>0.35</v>
      </c>
      <c r="I12" s="75">
        <f>H12/F12-1</f>
        <v>0</v>
      </c>
      <c r="J12" s="74">
        <v>0.31</v>
      </c>
      <c r="K12" s="75">
        <f>J12/H12-1</f>
        <v>-0.11428571428571421</v>
      </c>
      <c r="L12" s="74">
        <f>0.3</f>
        <v>0.3</v>
      </c>
      <c r="M12" s="75">
        <f>L12/J12-1</f>
        <v>-0.032258064516129115</v>
      </c>
      <c r="N12" s="74">
        <f>0.33</f>
        <v>0.33</v>
      </c>
      <c r="O12" s="75">
        <f>N12/L12-1</f>
        <v>0.10000000000000009</v>
      </c>
      <c r="P12" s="74">
        <v>0.35</v>
      </c>
      <c r="Q12" s="75">
        <f>P12/N12-1</f>
        <v>0.06060606060606055</v>
      </c>
      <c r="R12" s="74">
        <v>0.43</v>
      </c>
      <c r="S12" s="75">
        <f>R12/P12-1</f>
        <v>0.22857142857142865</v>
      </c>
      <c r="T12" s="44"/>
      <c r="U12" s="44"/>
      <c r="V12" s="74"/>
      <c r="W12" s="74"/>
      <c r="X12" s="75"/>
    </row>
    <row r="13" spans="1:24" ht="15">
      <c r="A13" s="50"/>
      <c r="B13" s="51" t="s">
        <v>156</v>
      </c>
      <c r="C13" s="74">
        <f>1.4*8/9</f>
        <v>1.2444444444444445</v>
      </c>
      <c r="D13" s="74">
        <f>1.3*8/9</f>
        <v>1.1555555555555557</v>
      </c>
      <c r="E13" s="75">
        <f>D13/C13-1</f>
        <v>-0.0714285714285714</v>
      </c>
      <c r="F13" s="74">
        <f>1.1*8/9</f>
        <v>0.9777777777777779</v>
      </c>
      <c r="G13" s="75">
        <f>F13/D13-1</f>
        <v>-0.15384615384615385</v>
      </c>
      <c r="H13" s="74">
        <f>1.2*8/9</f>
        <v>1.0666666666666667</v>
      </c>
      <c r="I13" s="75">
        <f>H13/F13-1</f>
        <v>0.09090909090909083</v>
      </c>
      <c r="J13" s="74">
        <v>1.07</v>
      </c>
      <c r="K13" s="75">
        <f>J13/H13-1</f>
        <v>0.0031250000000000444</v>
      </c>
      <c r="L13" s="74">
        <v>1.07</v>
      </c>
      <c r="M13" s="75">
        <f>L13/J13-1</f>
        <v>0</v>
      </c>
      <c r="N13" s="74">
        <v>1.07</v>
      </c>
      <c r="O13" s="75">
        <f>N13/L13-1</f>
        <v>0</v>
      </c>
      <c r="P13" s="74">
        <v>1.16</v>
      </c>
      <c r="Q13" s="75">
        <f>P13/N13-1</f>
        <v>0.08411214953271018</v>
      </c>
      <c r="R13" s="74">
        <v>1.16</v>
      </c>
      <c r="S13" s="75">
        <f>R13/P13-1</f>
        <v>0</v>
      </c>
      <c r="T13" s="44"/>
      <c r="U13" s="44"/>
      <c r="V13" s="74"/>
      <c r="W13" s="74"/>
      <c r="X13" s="75"/>
    </row>
    <row r="14" spans="1:24" ht="15">
      <c r="A14" s="52"/>
      <c r="B14" s="43"/>
      <c r="C14" s="72"/>
      <c r="D14" s="77"/>
      <c r="E14" s="75"/>
      <c r="F14" s="77"/>
      <c r="G14" s="83"/>
      <c r="H14" s="77"/>
      <c r="I14" s="83"/>
      <c r="J14" s="72"/>
      <c r="K14" s="73"/>
      <c r="L14" s="77"/>
      <c r="M14" s="83"/>
      <c r="N14" s="77"/>
      <c r="O14" s="73"/>
      <c r="P14" s="77"/>
      <c r="Q14" s="73"/>
      <c r="R14" s="77"/>
      <c r="S14" s="73"/>
      <c r="T14" s="44"/>
      <c r="U14" s="44"/>
      <c r="V14" s="77"/>
      <c r="W14" s="77"/>
      <c r="X14" s="73"/>
    </row>
    <row r="15" spans="1:24" ht="45">
      <c r="A15" s="47" t="s">
        <v>157</v>
      </c>
      <c r="B15" s="47" t="s">
        <v>158</v>
      </c>
      <c r="C15" s="74">
        <v>1.4</v>
      </c>
      <c r="D15" s="74">
        <v>1.3</v>
      </c>
      <c r="E15" s="75">
        <f>D15/C15-1</f>
        <v>-0.07142857142857129</v>
      </c>
      <c r="F15" s="74">
        <v>1.1</v>
      </c>
      <c r="G15" s="75">
        <f>F15/D15-1</f>
        <v>-0.15384615384615385</v>
      </c>
      <c r="H15" s="74">
        <v>1.2</v>
      </c>
      <c r="I15" s="75">
        <f>H15/F15-1</f>
        <v>0.09090909090909083</v>
      </c>
      <c r="J15" s="74">
        <v>1.2</v>
      </c>
      <c r="K15" s="75">
        <f>J15/H15-1</f>
        <v>0</v>
      </c>
      <c r="L15" s="74">
        <v>1.2</v>
      </c>
      <c r="M15" s="75">
        <f>L15/J15-1</f>
        <v>0</v>
      </c>
      <c r="N15" s="74">
        <v>1.2</v>
      </c>
      <c r="O15" s="75">
        <f>N15/L15-1</f>
        <v>0</v>
      </c>
      <c r="P15" s="74">
        <v>1.3</v>
      </c>
      <c r="Q15" s="75">
        <f>P15/N15-1</f>
        <v>0.08333333333333348</v>
      </c>
      <c r="R15" s="74">
        <v>1.3</v>
      </c>
      <c r="S15" s="75">
        <f>R15/P15-1</f>
        <v>0</v>
      </c>
      <c r="T15" s="47" t="s">
        <v>157</v>
      </c>
      <c r="U15" s="47" t="s">
        <v>158</v>
      </c>
      <c r="V15" s="74">
        <f>1.3</f>
        <v>1.3</v>
      </c>
      <c r="W15" s="74">
        <v>1.4</v>
      </c>
      <c r="X15" s="75">
        <f>W15/V15-1</f>
        <v>0.07692307692307687</v>
      </c>
    </row>
    <row r="16" spans="1:24" ht="15">
      <c r="A16" s="44"/>
      <c r="B16" s="44"/>
      <c r="C16" s="79"/>
      <c r="D16" s="79"/>
      <c r="E16" s="79"/>
      <c r="F16" s="79"/>
      <c r="G16" s="79"/>
      <c r="H16" s="79"/>
      <c r="I16" s="79"/>
      <c r="J16" s="79"/>
      <c r="K16" s="79"/>
      <c r="L16" s="79"/>
      <c r="M16" s="79"/>
      <c r="N16" s="79"/>
      <c r="O16" s="79"/>
      <c r="P16" s="79"/>
      <c r="Q16" s="79"/>
      <c r="R16" s="79"/>
      <c r="S16" s="79"/>
      <c r="T16" s="44"/>
      <c r="U16" s="44"/>
      <c r="V16" s="79"/>
      <c r="W16" s="79"/>
      <c r="X16" s="79"/>
    </row>
    <row r="17" spans="1:24" ht="15">
      <c r="A17" s="44" t="s">
        <v>79</v>
      </c>
      <c r="C17" s="79"/>
      <c r="D17" s="79"/>
      <c r="E17" s="79"/>
      <c r="F17" s="79"/>
      <c r="G17" s="79"/>
      <c r="H17" s="79"/>
      <c r="I17" s="79"/>
      <c r="J17" s="79"/>
      <c r="K17" s="79"/>
      <c r="L17" s="79"/>
      <c r="M17" s="79"/>
      <c r="N17" s="79"/>
      <c r="O17" s="79"/>
      <c r="P17" s="79"/>
      <c r="Q17" s="79"/>
      <c r="R17" s="79"/>
      <c r="S17" s="79"/>
      <c r="T17" s="44"/>
      <c r="U17" s="44"/>
      <c r="V17" s="79"/>
      <c r="W17" s="79"/>
      <c r="X17" s="79"/>
    </row>
    <row r="18" spans="1:24" ht="15">
      <c r="A18" s="44" t="s">
        <v>43</v>
      </c>
      <c r="C18" s="79"/>
      <c r="D18" s="79"/>
      <c r="E18" s="79"/>
      <c r="F18" s="79"/>
      <c r="G18" s="79"/>
      <c r="H18" s="79"/>
      <c r="I18" s="79"/>
      <c r="J18" s="79"/>
      <c r="K18" s="79"/>
      <c r="L18" s="79"/>
      <c r="M18" s="79"/>
      <c r="N18" s="79"/>
      <c r="O18" s="79"/>
      <c r="P18" s="79"/>
      <c r="Q18" s="79"/>
      <c r="R18" s="79"/>
      <c r="S18" s="79"/>
      <c r="T18" s="44"/>
      <c r="U18" s="44"/>
      <c r="V18" s="79"/>
      <c r="W18" s="79"/>
      <c r="X18" s="79"/>
    </row>
    <row r="19" spans="1:24" ht="15">
      <c r="A19" s="106" t="s">
        <v>44</v>
      </c>
      <c r="C19" s="79"/>
      <c r="D19" s="79"/>
      <c r="E19" s="79"/>
      <c r="F19" s="79"/>
      <c r="G19" s="79"/>
      <c r="H19" s="79"/>
      <c r="I19" s="79"/>
      <c r="J19" s="79"/>
      <c r="K19" s="79"/>
      <c r="L19" s="79"/>
      <c r="M19" s="79"/>
      <c r="N19" s="79"/>
      <c r="O19" s="79"/>
      <c r="P19" s="79"/>
      <c r="Q19" s="79"/>
      <c r="R19" s="79"/>
      <c r="S19" s="79"/>
      <c r="T19" s="44"/>
      <c r="U19" s="44"/>
      <c r="V19" s="79"/>
      <c r="W19" s="79"/>
      <c r="X19" s="79"/>
    </row>
    <row r="20" spans="1:24" ht="15">
      <c r="A20" s="70" t="s">
        <v>281</v>
      </c>
      <c r="B20" s="44"/>
      <c r="C20" s="79"/>
      <c r="D20" s="79"/>
      <c r="E20" s="79"/>
      <c r="F20" s="79"/>
      <c r="G20" s="79"/>
      <c r="H20" s="79"/>
      <c r="I20" s="79"/>
      <c r="J20" s="79"/>
      <c r="K20" s="79"/>
      <c r="L20" s="79"/>
      <c r="M20" s="79"/>
      <c r="N20" s="79"/>
      <c r="O20" s="79"/>
      <c r="P20" s="79"/>
      <c r="Q20" s="79"/>
      <c r="R20" s="79"/>
      <c r="S20" s="79"/>
      <c r="T20" s="44"/>
      <c r="U20" s="44"/>
      <c r="V20" s="79"/>
      <c r="W20" s="79"/>
      <c r="X20" s="79"/>
    </row>
    <row r="21" spans="1:24" ht="15">
      <c r="A21" s="44" t="s">
        <v>159</v>
      </c>
      <c r="B21" s="44"/>
      <c r="C21" s="79"/>
      <c r="D21" s="79"/>
      <c r="E21" s="79"/>
      <c r="F21" s="79"/>
      <c r="G21" s="79"/>
      <c r="H21" s="79"/>
      <c r="I21" s="79"/>
      <c r="J21" s="79"/>
      <c r="K21" s="79"/>
      <c r="L21" s="79"/>
      <c r="M21" s="79"/>
      <c r="N21" s="79"/>
      <c r="O21" s="79"/>
      <c r="P21" s="79"/>
      <c r="Q21" s="79"/>
      <c r="R21" s="79"/>
      <c r="S21" s="79"/>
      <c r="T21" s="44"/>
      <c r="U21" s="44"/>
      <c r="V21" s="79"/>
      <c r="W21" s="79"/>
      <c r="X21" s="79"/>
    </row>
    <row r="22" spans="1:24" ht="15">
      <c r="A22" s="44" t="s">
        <v>160</v>
      </c>
      <c r="B22" s="44"/>
      <c r="C22" s="79"/>
      <c r="D22" s="79"/>
      <c r="E22" s="79"/>
      <c r="F22" s="79"/>
      <c r="G22" s="79"/>
      <c r="H22" s="79"/>
      <c r="I22" s="79"/>
      <c r="J22" s="79"/>
      <c r="K22" s="79"/>
      <c r="L22" s="79"/>
      <c r="M22" s="79"/>
      <c r="N22" s="79"/>
      <c r="O22" s="79"/>
      <c r="P22" s="79"/>
      <c r="Q22" s="79"/>
      <c r="R22" s="79"/>
      <c r="S22" s="79"/>
      <c r="T22" s="44"/>
      <c r="U22" s="44"/>
      <c r="V22" s="79"/>
      <c r="W22" s="79"/>
      <c r="X22" s="79"/>
    </row>
    <row r="23" spans="1:24" ht="15">
      <c r="A23" s="44" t="s">
        <v>64</v>
      </c>
      <c r="B23" s="44"/>
      <c r="C23" s="79"/>
      <c r="D23" s="79"/>
      <c r="E23" s="79"/>
      <c r="F23" s="79"/>
      <c r="G23" s="79"/>
      <c r="H23" s="79"/>
      <c r="I23" s="79"/>
      <c r="J23" s="79"/>
      <c r="K23" s="79"/>
      <c r="L23" s="79"/>
      <c r="M23" s="79"/>
      <c r="N23" s="79"/>
      <c r="O23" s="79"/>
      <c r="P23" s="79"/>
      <c r="Q23" s="79"/>
      <c r="R23" s="79"/>
      <c r="S23" s="79"/>
      <c r="T23" s="44"/>
      <c r="U23" s="44"/>
      <c r="V23" s="79"/>
      <c r="W23" s="79"/>
      <c r="X23" s="79"/>
    </row>
    <row r="24" spans="1:24" ht="15">
      <c r="A24" s="44" t="s">
        <v>161</v>
      </c>
      <c r="B24" s="44"/>
      <c r="C24" s="79"/>
      <c r="D24" s="79"/>
      <c r="E24" s="79"/>
      <c r="F24" s="79"/>
      <c r="G24" s="79"/>
      <c r="H24" s="79"/>
      <c r="I24" s="79"/>
      <c r="J24" s="79"/>
      <c r="K24" s="79"/>
      <c r="L24" s="79"/>
      <c r="M24" s="79"/>
      <c r="N24" s="79"/>
      <c r="O24" s="79"/>
      <c r="P24" s="79"/>
      <c r="Q24" s="79"/>
      <c r="R24" s="79"/>
      <c r="S24" s="79"/>
      <c r="T24" s="44"/>
      <c r="U24" s="44"/>
      <c r="V24" s="79"/>
      <c r="W24" s="79"/>
      <c r="X24" s="79"/>
    </row>
    <row r="25" spans="1:24" ht="15">
      <c r="A25" s="44" t="s">
        <v>73</v>
      </c>
      <c r="B25" s="44"/>
      <c r="C25" s="79"/>
      <c r="D25" s="79"/>
      <c r="E25" s="79"/>
      <c r="F25" s="79"/>
      <c r="G25" s="79"/>
      <c r="H25" s="79"/>
      <c r="I25" s="79"/>
      <c r="J25" s="79"/>
      <c r="K25" s="79"/>
      <c r="L25" s="79"/>
      <c r="M25" s="79"/>
      <c r="N25" s="79"/>
      <c r="O25" s="79"/>
      <c r="P25" s="79"/>
      <c r="Q25" s="79"/>
      <c r="R25" s="79"/>
      <c r="S25" s="79"/>
      <c r="T25" s="44"/>
      <c r="U25" s="44"/>
      <c r="V25" s="79"/>
      <c r="W25" s="79"/>
      <c r="X25" s="79"/>
    </row>
    <row r="26" spans="1:24" ht="15">
      <c r="A26" s="44" t="s">
        <v>78</v>
      </c>
      <c r="B26" s="44"/>
      <c r="C26" s="79"/>
      <c r="D26" s="79"/>
      <c r="E26" s="79"/>
      <c r="F26" s="79"/>
      <c r="G26" s="79"/>
      <c r="H26" s="79"/>
      <c r="I26" s="79"/>
      <c r="J26" s="79"/>
      <c r="K26" s="79"/>
      <c r="L26" s="79"/>
      <c r="M26" s="79"/>
      <c r="N26" s="79"/>
      <c r="O26" s="79"/>
      <c r="P26" s="79"/>
      <c r="Q26" s="79"/>
      <c r="R26" s="79"/>
      <c r="S26" s="79"/>
      <c r="T26" s="44"/>
      <c r="U26" s="44"/>
      <c r="V26" s="79"/>
      <c r="W26" s="79"/>
      <c r="X26" s="79"/>
    </row>
    <row r="27" spans="1:24" ht="15">
      <c r="A27" s="44" t="s">
        <v>66</v>
      </c>
      <c r="B27" s="44"/>
      <c r="C27" s="79"/>
      <c r="D27" s="79"/>
      <c r="E27" s="79"/>
      <c r="F27" s="79"/>
      <c r="G27" s="79"/>
      <c r="H27" s="79"/>
      <c r="I27" s="79"/>
      <c r="J27" s="79"/>
      <c r="K27" s="79"/>
      <c r="L27" s="79"/>
      <c r="M27" s="79"/>
      <c r="N27" s="79"/>
      <c r="O27" s="79"/>
      <c r="P27" s="79"/>
      <c r="Q27" s="79"/>
      <c r="R27" s="79"/>
      <c r="S27" s="79"/>
      <c r="T27" s="44"/>
      <c r="U27" s="44"/>
      <c r="V27" s="79"/>
      <c r="W27" s="79"/>
      <c r="X27" s="79"/>
    </row>
    <row r="28" spans="1:24" ht="15">
      <c r="A28" s="44" t="s">
        <v>274</v>
      </c>
      <c r="B28" s="44"/>
      <c r="C28" s="79"/>
      <c r="D28" s="79"/>
      <c r="E28" s="79"/>
      <c r="F28" s="79"/>
      <c r="G28" s="79"/>
      <c r="H28" s="79"/>
      <c r="I28" s="79"/>
      <c r="J28" s="79"/>
      <c r="K28" s="79"/>
      <c r="L28" s="79"/>
      <c r="M28" s="79"/>
      <c r="N28" s="79"/>
      <c r="O28" s="79"/>
      <c r="P28" s="79"/>
      <c r="Q28" s="79"/>
      <c r="R28" s="79"/>
      <c r="S28" s="79"/>
      <c r="T28" s="44"/>
      <c r="U28" s="44"/>
      <c r="V28" s="79"/>
      <c r="W28" s="79"/>
      <c r="X28" s="79"/>
    </row>
    <row r="29" spans="1:24" ht="15">
      <c r="A29" s="70" t="s">
        <v>76</v>
      </c>
      <c r="B29" s="44"/>
      <c r="C29" s="79"/>
      <c r="D29" s="79"/>
      <c r="E29" s="79"/>
      <c r="F29" s="79"/>
      <c r="G29" s="79"/>
      <c r="H29" s="79"/>
      <c r="I29" s="79"/>
      <c r="J29" s="79"/>
      <c r="K29" s="79"/>
      <c r="L29" s="79"/>
      <c r="M29" s="79"/>
      <c r="N29" s="79"/>
      <c r="O29" s="79"/>
      <c r="P29" s="79"/>
      <c r="Q29" s="79"/>
      <c r="R29" s="79"/>
      <c r="S29" s="79"/>
      <c r="T29" s="44"/>
      <c r="U29" s="44"/>
      <c r="V29" s="79"/>
      <c r="W29" s="79"/>
      <c r="X29" s="79"/>
    </row>
    <row r="30" spans="1:24" ht="15">
      <c r="A30" s="44" t="s">
        <v>75</v>
      </c>
      <c r="B30" s="44" t="s">
        <v>77</v>
      </c>
      <c r="C30" s="79"/>
      <c r="D30" s="79"/>
      <c r="E30" s="79"/>
      <c r="F30" s="79"/>
      <c r="G30" s="79"/>
      <c r="H30" s="79"/>
      <c r="I30" s="79"/>
      <c r="J30" s="79"/>
      <c r="K30" s="79"/>
      <c r="L30" s="79"/>
      <c r="M30" s="79"/>
      <c r="N30" s="79"/>
      <c r="O30" s="79"/>
      <c r="P30" s="79"/>
      <c r="Q30" s="79"/>
      <c r="R30" s="79"/>
      <c r="S30" s="79"/>
      <c r="T30" s="44"/>
      <c r="U30" s="44"/>
      <c r="V30" s="79"/>
      <c r="W30" s="79"/>
      <c r="X30" s="79"/>
    </row>
    <row r="31" spans="1:24" ht="15">
      <c r="A31" s="44" t="s">
        <v>75</v>
      </c>
      <c r="B31" s="44" t="s">
        <v>67</v>
      </c>
      <c r="C31" s="79"/>
      <c r="D31" s="79"/>
      <c r="E31" s="79"/>
      <c r="F31" s="79"/>
      <c r="G31" s="79"/>
      <c r="H31" s="79"/>
      <c r="I31" s="79"/>
      <c r="J31" s="79"/>
      <c r="K31" s="79"/>
      <c r="L31" s="79"/>
      <c r="M31" s="79"/>
      <c r="N31" s="79"/>
      <c r="O31" s="79"/>
      <c r="P31" s="79"/>
      <c r="Q31" s="79"/>
      <c r="R31" s="79"/>
      <c r="S31" s="79"/>
      <c r="T31" s="44"/>
      <c r="U31" s="44"/>
      <c r="V31" s="79"/>
      <c r="W31" s="79"/>
      <c r="X31" s="79"/>
    </row>
    <row r="32" spans="1:24" ht="15">
      <c r="A32" s="44" t="s">
        <v>75</v>
      </c>
      <c r="B32" s="44" t="s">
        <v>273</v>
      </c>
      <c r="C32" s="79"/>
      <c r="D32" s="79"/>
      <c r="E32" s="79"/>
      <c r="F32" s="79"/>
      <c r="G32" s="79"/>
      <c r="H32" s="79"/>
      <c r="I32" s="79"/>
      <c r="J32" s="79"/>
      <c r="K32" s="79"/>
      <c r="L32" s="79"/>
      <c r="M32" s="79"/>
      <c r="N32" s="79"/>
      <c r="O32" s="79"/>
      <c r="P32" s="79"/>
      <c r="Q32" s="79"/>
      <c r="R32" s="79"/>
      <c r="S32" s="79"/>
      <c r="T32" s="44"/>
      <c r="U32" s="44"/>
      <c r="V32" s="79"/>
      <c r="W32" s="79"/>
      <c r="X32" s="79"/>
    </row>
    <row r="33" spans="1:24" ht="15">
      <c r="A33" s="70" t="s">
        <v>74</v>
      </c>
      <c r="B33" s="44"/>
      <c r="C33" s="79"/>
      <c r="D33" s="79"/>
      <c r="E33" s="79"/>
      <c r="F33" s="79"/>
      <c r="G33" s="79"/>
      <c r="H33" s="79"/>
      <c r="I33" s="79"/>
      <c r="J33" s="79"/>
      <c r="K33" s="79"/>
      <c r="L33" s="79"/>
      <c r="M33" s="79"/>
      <c r="N33" s="79"/>
      <c r="O33" s="79"/>
      <c r="P33" s="79"/>
      <c r="Q33" s="79"/>
      <c r="R33" s="79"/>
      <c r="S33" s="79"/>
      <c r="T33" s="44"/>
      <c r="U33" s="44"/>
      <c r="V33" s="79"/>
      <c r="W33" s="79"/>
      <c r="X33" s="79"/>
    </row>
    <row r="34" spans="1:24" ht="15">
      <c r="A34" s="44" t="s">
        <v>468</v>
      </c>
      <c r="B34" s="44"/>
      <c r="C34" s="79"/>
      <c r="D34" s="79"/>
      <c r="E34" s="79"/>
      <c r="F34" s="79"/>
      <c r="G34" s="79"/>
      <c r="H34" s="79"/>
      <c r="I34" s="79"/>
      <c r="J34" s="79"/>
      <c r="K34" s="79"/>
      <c r="L34" s="79"/>
      <c r="M34" s="79"/>
      <c r="N34" s="79"/>
      <c r="O34" s="79"/>
      <c r="P34" s="79"/>
      <c r="Q34" s="79"/>
      <c r="R34" s="79"/>
      <c r="S34" s="79"/>
      <c r="T34" s="44"/>
      <c r="U34" s="44"/>
      <c r="V34" s="79"/>
      <c r="W34" s="79"/>
      <c r="X34" s="79"/>
    </row>
    <row r="35" spans="1:24" ht="15">
      <c r="A35" s="44" t="s">
        <v>162</v>
      </c>
      <c r="B35" s="44"/>
      <c r="C35" s="79"/>
      <c r="D35" s="79"/>
      <c r="E35" s="79"/>
      <c r="F35" s="79"/>
      <c r="G35" s="79"/>
      <c r="H35" s="79"/>
      <c r="I35" s="79"/>
      <c r="J35" s="79"/>
      <c r="K35" s="79"/>
      <c r="L35" s="79"/>
      <c r="M35" s="79"/>
      <c r="N35" s="79"/>
      <c r="O35" s="79"/>
      <c r="P35" s="79"/>
      <c r="Q35" s="79"/>
      <c r="R35" s="79"/>
      <c r="S35" s="79"/>
      <c r="T35" s="44"/>
      <c r="U35" s="44"/>
      <c r="V35" s="79"/>
      <c r="W35" s="79"/>
      <c r="X35" s="79"/>
    </row>
    <row r="36" spans="1:24" ht="15">
      <c r="A36" s="54" t="s">
        <v>311</v>
      </c>
      <c r="B36" s="55"/>
      <c r="C36" s="80"/>
      <c r="D36" s="80"/>
      <c r="E36" s="80"/>
      <c r="F36" s="80"/>
      <c r="G36" s="80"/>
      <c r="H36" s="80"/>
      <c r="I36" s="80"/>
      <c r="J36" s="80"/>
      <c r="K36" s="80"/>
      <c r="L36" s="80"/>
      <c r="M36" s="80"/>
      <c r="N36" s="80"/>
      <c r="O36" s="79"/>
      <c r="P36" s="80"/>
      <c r="Q36" s="79"/>
      <c r="R36" s="80"/>
      <c r="S36" s="79"/>
      <c r="T36" s="44"/>
      <c r="U36" s="44"/>
      <c r="V36" s="80"/>
      <c r="W36" s="80"/>
      <c r="X36" s="79"/>
    </row>
    <row r="37" spans="1:24" ht="15">
      <c r="A37" s="56"/>
      <c r="B37" s="57"/>
      <c r="C37" s="80"/>
      <c r="D37" s="80"/>
      <c r="E37" s="80"/>
      <c r="F37" s="80"/>
      <c r="G37" s="80"/>
      <c r="H37" s="81"/>
      <c r="I37" s="81"/>
      <c r="J37" s="81"/>
      <c r="K37" s="81"/>
      <c r="L37" s="81"/>
      <c r="M37" s="81"/>
      <c r="N37" s="81"/>
      <c r="O37" s="79"/>
      <c r="P37" s="81"/>
      <c r="Q37" s="79"/>
      <c r="R37" s="81"/>
      <c r="S37" s="79"/>
      <c r="T37" s="44"/>
      <c r="U37" s="44"/>
      <c r="V37" s="81"/>
      <c r="W37" s="81"/>
      <c r="X37" s="79"/>
    </row>
    <row r="38" spans="2:24" ht="15">
      <c r="B38" s="58"/>
      <c r="C38" s="80"/>
      <c r="D38" s="80"/>
      <c r="E38" s="80"/>
      <c r="F38" s="80"/>
      <c r="G38" s="80"/>
      <c r="H38" s="80"/>
      <c r="I38" s="80"/>
      <c r="J38" s="80"/>
      <c r="K38" s="80"/>
      <c r="L38" s="80"/>
      <c r="M38" s="80"/>
      <c r="N38" s="80"/>
      <c r="O38" s="79"/>
      <c r="P38" s="80"/>
      <c r="Q38" s="79"/>
      <c r="R38" s="80"/>
      <c r="S38" s="79"/>
      <c r="T38" s="44"/>
      <c r="U38" s="44"/>
      <c r="V38" s="80"/>
      <c r="W38" s="80"/>
      <c r="X38" s="79"/>
    </row>
    <row r="39" spans="1:24" ht="15">
      <c r="A39" s="55"/>
      <c r="B39" s="55"/>
      <c r="C39" s="80"/>
      <c r="D39" s="80"/>
      <c r="E39" s="80"/>
      <c r="F39" s="81"/>
      <c r="G39" s="81"/>
      <c r="H39" s="81"/>
      <c r="I39" s="81"/>
      <c r="J39" s="80"/>
      <c r="K39" s="80"/>
      <c r="L39" s="81"/>
      <c r="M39" s="81"/>
      <c r="N39" s="81"/>
      <c r="O39" s="79"/>
      <c r="P39" s="81"/>
      <c r="Q39" s="79"/>
      <c r="R39" s="81"/>
      <c r="S39" s="79"/>
      <c r="T39" s="44"/>
      <c r="U39" s="44"/>
      <c r="V39" s="81"/>
      <c r="W39" s="81"/>
      <c r="X39" s="79"/>
    </row>
    <row r="40" spans="1:24" ht="15">
      <c r="A40" s="55"/>
      <c r="B40" s="55"/>
      <c r="C40" s="80"/>
      <c r="D40" s="80"/>
      <c r="E40" s="80"/>
      <c r="F40" s="80"/>
      <c r="G40" s="80"/>
      <c r="H40" s="80"/>
      <c r="I40" s="80"/>
      <c r="J40" s="80"/>
      <c r="K40" s="80"/>
      <c r="L40" s="81"/>
      <c r="M40" s="81"/>
      <c r="N40" s="81"/>
      <c r="O40" s="79"/>
      <c r="P40" s="81"/>
      <c r="Q40" s="79"/>
      <c r="R40" s="81"/>
      <c r="S40" s="79"/>
      <c r="T40" s="44"/>
      <c r="U40" s="44"/>
      <c r="V40" s="81"/>
      <c r="W40" s="81"/>
      <c r="X40" s="79"/>
    </row>
    <row r="41" spans="1:24" ht="15">
      <c r="A41" s="56"/>
      <c r="B41" s="57"/>
      <c r="C41" s="80"/>
      <c r="D41" s="80"/>
      <c r="E41" s="80"/>
      <c r="F41" s="80"/>
      <c r="G41" s="80"/>
      <c r="H41" s="81"/>
      <c r="I41" s="81"/>
      <c r="J41" s="81"/>
      <c r="K41" s="81"/>
      <c r="L41" s="81"/>
      <c r="M41" s="81"/>
      <c r="N41" s="81"/>
      <c r="O41" s="79"/>
      <c r="P41" s="81"/>
      <c r="Q41" s="79"/>
      <c r="R41" s="81"/>
      <c r="S41" s="79"/>
      <c r="T41" s="44"/>
      <c r="U41" s="44"/>
      <c r="V41" s="81"/>
      <c r="W41" s="81"/>
      <c r="X41" s="79"/>
    </row>
    <row r="42" spans="1:24" ht="15">
      <c r="A42" s="56"/>
      <c r="B42" s="58"/>
      <c r="C42" s="80"/>
      <c r="D42" s="80"/>
      <c r="E42" s="80"/>
      <c r="F42" s="80"/>
      <c r="G42" s="80"/>
      <c r="H42" s="80"/>
      <c r="I42" s="80"/>
      <c r="J42" s="80"/>
      <c r="K42" s="80"/>
      <c r="L42" s="80"/>
      <c r="M42" s="80"/>
      <c r="N42" s="80"/>
      <c r="O42" s="79"/>
      <c r="P42" s="80"/>
      <c r="Q42" s="79"/>
      <c r="R42" s="80"/>
      <c r="S42" s="79"/>
      <c r="T42" s="44"/>
      <c r="U42" s="44"/>
      <c r="V42" s="80"/>
      <c r="W42" s="80"/>
      <c r="X42" s="79"/>
    </row>
    <row r="43" spans="1:24" ht="15">
      <c r="A43" s="55"/>
      <c r="B43" s="55"/>
      <c r="C43" s="80"/>
      <c r="D43" s="80"/>
      <c r="E43" s="80"/>
      <c r="F43" s="81"/>
      <c r="G43" s="81"/>
      <c r="H43" s="81"/>
      <c r="I43" s="81"/>
      <c r="J43" s="80"/>
      <c r="K43" s="80"/>
      <c r="L43" s="81"/>
      <c r="M43" s="81"/>
      <c r="N43" s="81"/>
      <c r="O43" s="79"/>
      <c r="P43" s="81"/>
      <c r="Q43" s="79"/>
      <c r="R43" s="81"/>
      <c r="S43" s="79"/>
      <c r="T43" s="44"/>
      <c r="U43" s="44"/>
      <c r="V43" s="81"/>
      <c r="W43" s="81"/>
      <c r="X43" s="79"/>
    </row>
    <row r="44" spans="1:24" ht="15">
      <c r="A44" s="55"/>
      <c r="B44" s="55"/>
      <c r="C44" s="80"/>
      <c r="D44" s="80"/>
      <c r="E44" s="80"/>
      <c r="F44" s="81"/>
      <c r="G44" s="81"/>
      <c r="H44" s="81"/>
      <c r="I44" s="81"/>
      <c r="J44" s="80"/>
      <c r="K44" s="80"/>
      <c r="L44" s="81"/>
      <c r="M44" s="81"/>
      <c r="N44" s="81"/>
      <c r="O44" s="79"/>
      <c r="P44" s="81"/>
      <c r="Q44" s="79"/>
      <c r="R44" s="81"/>
      <c r="S44" s="79"/>
      <c r="T44" s="44"/>
      <c r="U44" s="44"/>
      <c r="V44" s="81"/>
      <c r="W44" s="81"/>
      <c r="X44" s="79"/>
    </row>
    <row r="45" spans="1:24" ht="15">
      <c r="A45" s="55"/>
      <c r="B45" s="55"/>
      <c r="C45" s="80"/>
      <c r="D45" s="80"/>
      <c r="E45" s="80"/>
      <c r="F45" s="80"/>
      <c r="G45" s="80"/>
      <c r="H45" s="80"/>
      <c r="I45" s="80"/>
      <c r="J45" s="80"/>
      <c r="K45" s="80"/>
      <c r="L45" s="81"/>
      <c r="M45" s="81"/>
      <c r="N45" s="81"/>
      <c r="O45" s="79"/>
      <c r="P45" s="81"/>
      <c r="Q45" s="79"/>
      <c r="R45" s="81"/>
      <c r="S45" s="79"/>
      <c r="T45" s="44"/>
      <c r="U45" s="44"/>
      <c r="V45" s="81"/>
      <c r="W45" s="81"/>
      <c r="X45" s="79"/>
    </row>
    <row r="46" spans="1:24" ht="15">
      <c r="A46" s="57"/>
      <c r="B46" s="58"/>
      <c r="C46" s="80"/>
      <c r="D46" s="80"/>
      <c r="E46" s="80"/>
      <c r="F46" s="81"/>
      <c r="G46" s="81"/>
      <c r="H46" s="81"/>
      <c r="I46" s="81"/>
      <c r="J46" s="81"/>
      <c r="K46" s="81"/>
      <c r="L46" s="81"/>
      <c r="M46" s="81"/>
      <c r="N46" s="81"/>
      <c r="O46" s="79"/>
      <c r="P46" s="81"/>
      <c r="Q46" s="79"/>
      <c r="R46" s="81"/>
      <c r="S46" s="79"/>
      <c r="T46" s="44"/>
      <c r="U46" s="44"/>
      <c r="V46" s="81"/>
      <c r="W46" s="81"/>
      <c r="X46" s="79"/>
    </row>
    <row r="47" spans="1:23" ht="15">
      <c r="A47" s="57"/>
      <c r="B47" s="58"/>
      <c r="C47" s="80"/>
      <c r="D47" s="81"/>
      <c r="E47" s="81"/>
      <c r="F47" s="81"/>
      <c r="G47" s="81"/>
      <c r="H47" s="81"/>
      <c r="I47" s="81"/>
      <c r="J47" s="81"/>
      <c r="K47" s="81"/>
      <c r="L47" s="81"/>
      <c r="M47" s="81"/>
      <c r="N47" s="81"/>
      <c r="P47" s="81"/>
      <c r="R47" s="81"/>
      <c r="V47" s="81"/>
      <c r="W47" s="81"/>
    </row>
  </sheetData>
  <mergeCells count="2">
    <mergeCell ref="T3:T4"/>
    <mergeCell ref="U3:U4"/>
  </mergeCells>
  <printOptions/>
  <pageMargins left="0.75" right="0.75" top="1" bottom="1" header="0.5" footer="0.5"/>
  <pageSetup fitToWidth="2" fitToHeight="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25.7109375" style="0" customWidth="1"/>
    <col min="2" max="2" width="18.57421875" style="0" customWidth="1"/>
    <col min="3" max="3" width="25.140625" style="0" bestFit="1" customWidth="1"/>
    <col min="4" max="4" width="18.7109375" style="0" customWidth="1"/>
  </cols>
  <sheetData>
    <row r="1" ht="17.25" customHeight="1">
      <c r="A1" s="30" t="s">
        <v>256</v>
      </c>
    </row>
    <row r="2" s="84" customFormat="1" ht="15.75" customHeight="1">
      <c r="B2" s="85"/>
    </row>
    <row r="3" spans="1:4" s="84" customFormat="1" ht="42" customHeight="1" thickBot="1">
      <c r="A3" s="86" t="s">
        <v>232</v>
      </c>
      <c r="B3" s="92" t="s">
        <v>233</v>
      </c>
      <c r="C3" s="94" t="s">
        <v>270</v>
      </c>
      <c r="D3" s="94" t="s">
        <v>271</v>
      </c>
    </row>
    <row r="4" spans="1:4" s="84" customFormat="1" ht="15.75" customHeight="1">
      <c r="A4" s="84" t="s">
        <v>234</v>
      </c>
      <c r="B4" s="93">
        <v>69.9975</v>
      </c>
      <c r="C4" s="91">
        <v>76648</v>
      </c>
      <c r="D4" s="90">
        <v>536.516838</v>
      </c>
    </row>
    <row r="5" spans="1:4" s="84" customFormat="1" ht="15.75" customHeight="1">
      <c r="A5" s="84" t="s">
        <v>235</v>
      </c>
      <c r="B5" s="93">
        <v>79.99875</v>
      </c>
      <c r="C5" s="91">
        <v>76648</v>
      </c>
      <c r="D5" s="90">
        <v>613.1744190000001</v>
      </c>
    </row>
    <row r="6" spans="1:4" s="84" customFormat="1" ht="15.75" customHeight="1">
      <c r="A6" s="84" t="s">
        <v>236</v>
      </c>
      <c r="B6" s="93">
        <v>59.99625</v>
      </c>
      <c r="C6" s="91">
        <v>76648</v>
      </c>
      <c r="D6" s="90">
        <v>459.85925699999996</v>
      </c>
    </row>
    <row r="7" spans="1:4" s="84" customFormat="1" ht="15.75" customHeight="1">
      <c r="A7" s="84" t="s">
        <v>237</v>
      </c>
      <c r="B7" s="93">
        <v>59.99625</v>
      </c>
      <c r="C7" s="91">
        <v>78397</v>
      </c>
      <c r="D7" s="90">
        <v>470.352601125</v>
      </c>
    </row>
    <row r="8" spans="1:4" s="84" customFormat="1" ht="15.75" customHeight="1">
      <c r="A8" s="84" t="s">
        <v>238</v>
      </c>
      <c r="B8" s="93">
        <v>69.9975</v>
      </c>
      <c r="C8" s="91">
        <v>79466</v>
      </c>
      <c r="D8" s="90">
        <v>556.2421335</v>
      </c>
    </row>
    <row r="9" spans="1:4" s="84" customFormat="1" ht="15.75" customHeight="1">
      <c r="A9" s="84" t="s">
        <v>239</v>
      </c>
      <c r="B9" s="93">
        <v>69.9975</v>
      </c>
      <c r="C9" s="91">
        <v>79466</v>
      </c>
      <c r="D9" s="90">
        <v>556.2421335</v>
      </c>
    </row>
    <row r="10" spans="1:4" s="84" customFormat="1" ht="15.75" customHeight="1">
      <c r="A10" s="84" t="s">
        <v>240</v>
      </c>
      <c r="B10" s="93">
        <v>120.00375</v>
      </c>
      <c r="C10" s="91">
        <v>81008</v>
      </c>
      <c r="D10" s="90">
        <v>972.1263779999999</v>
      </c>
    </row>
    <row r="11" spans="1:4" s="84" customFormat="1" ht="15.75" customHeight="1">
      <c r="A11" s="84" t="s">
        <v>241</v>
      </c>
      <c r="B11" s="93">
        <v>140</v>
      </c>
      <c r="C11" s="91">
        <v>83017</v>
      </c>
      <c r="D11" s="90">
        <v>1162.238</v>
      </c>
    </row>
    <row r="12" spans="1:4" s="84" customFormat="1" ht="15.75" customHeight="1">
      <c r="A12" s="84" t="s">
        <v>242</v>
      </c>
      <c r="B12" s="93">
        <v>130</v>
      </c>
      <c r="C12" s="91">
        <v>84636</v>
      </c>
      <c r="D12" s="90">
        <v>1100.26</v>
      </c>
    </row>
    <row r="13" spans="1:4" s="84" customFormat="1" ht="15.75" customHeight="1">
      <c r="A13" s="84" t="s">
        <v>243</v>
      </c>
      <c r="B13" s="93">
        <v>110</v>
      </c>
      <c r="C13" s="91">
        <v>85795</v>
      </c>
      <c r="D13" s="90">
        <v>943.74</v>
      </c>
    </row>
    <row r="14" spans="1:4" s="84" customFormat="1" ht="15.75" customHeight="1">
      <c r="A14" s="84" t="s">
        <v>244</v>
      </c>
      <c r="B14" s="93">
        <v>120</v>
      </c>
      <c r="C14" s="91">
        <v>87185</v>
      </c>
      <c r="D14" s="90">
        <v>1046.22</v>
      </c>
    </row>
    <row r="15" spans="1:4" s="84" customFormat="1" ht="15.75" customHeight="1">
      <c r="A15" s="84" t="s">
        <v>245</v>
      </c>
      <c r="B15" s="93">
        <v>120</v>
      </c>
      <c r="C15" s="91">
        <v>88728</v>
      </c>
      <c r="D15" s="90">
        <v>1064.73</v>
      </c>
    </row>
    <row r="16" spans="1:4" s="84" customFormat="1" ht="15.75" customHeight="1">
      <c r="A16" s="84" t="s">
        <v>246</v>
      </c>
      <c r="B16" s="93">
        <v>120</v>
      </c>
      <c r="C16" s="91">
        <v>92189</v>
      </c>
      <c r="D16" s="90">
        <v>1106.26</v>
      </c>
    </row>
    <row r="17" spans="1:4" s="84" customFormat="1" ht="15.75" customHeight="1">
      <c r="A17" s="84" t="s">
        <v>247</v>
      </c>
      <c r="B17" s="93">
        <v>120</v>
      </c>
      <c r="C17" s="91">
        <v>94226</v>
      </c>
      <c r="D17" s="90">
        <v>1130.71</v>
      </c>
    </row>
    <row r="18" spans="1:4" s="84" customFormat="1" ht="15.75" customHeight="1">
      <c r="A18" s="84" t="s">
        <v>248</v>
      </c>
      <c r="B18" s="93">
        <v>130</v>
      </c>
      <c r="C18" s="91">
        <v>96619</v>
      </c>
      <c r="D18" s="90">
        <v>1256.04</v>
      </c>
    </row>
    <row r="19" spans="1:4" s="84" customFormat="1" ht="15.75" customHeight="1">
      <c r="A19" s="84" t="s">
        <v>249</v>
      </c>
      <c r="B19" s="93">
        <v>130</v>
      </c>
      <c r="C19" s="91">
        <v>99817</v>
      </c>
      <c r="D19" s="90">
        <v>1297.6209999999999</v>
      </c>
    </row>
    <row r="20" spans="1:4" s="84" customFormat="1" ht="15.75" customHeight="1">
      <c r="A20" s="84" t="s">
        <v>269</v>
      </c>
      <c r="B20" s="93">
        <v>140</v>
      </c>
      <c r="C20" s="91">
        <v>102922</v>
      </c>
      <c r="D20" s="90">
        <f>C20*0.014</f>
        <v>1440.9080000000001</v>
      </c>
    </row>
    <row r="21" s="84" customFormat="1" ht="15.75" customHeight="1"/>
    <row r="22" s="84" customFormat="1" ht="15.75" customHeight="1">
      <c r="A22" s="87" t="s">
        <v>272</v>
      </c>
    </row>
    <row r="23" s="84" customFormat="1" ht="15.75" customHeight="1">
      <c r="A23" s="87" t="s">
        <v>260</v>
      </c>
    </row>
    <row r="24" s="84" customFormat="1" ht="15.75" customHeight="1">
      <c r="A24" s="84" t="s">
        <v>250</v>
      </c>
    </row>
    <row r="25" s="84" customFormat="1" ht="15.75" customHeight="1">
      <c r="A25" s="84" t="s">
        <v>251</v>
      </c>
    </row>
    <row r="26" s="84" customFormat="1" ht="15.75" customHeight="1">
      <c r="A26" s="84" t="s">
        <v>252</v>
      </c>
    </row>
    <row r="27" s="84" customFormat="1" ht="15.75" customHeight="1">
      <c r="A27" s="84" t="s">
        <v>253</v>
      </c>
    </row>
    <row r="28" s="84" customFormat="1" ht="15.75" customHeight="1">
      <c r="A28" s="84" t="s">
        <v>254</v>
      </c>
    </row>
    <row r="29" s="84" customFormat="1" ht="15.75" customHeight="1">
      <c r="A29" s="84" t="s">
        <v>257</v>
      </c>
    </row>
    <row r="30" s="84" customFormat="1" ht="15.75" customHeight="1">
      <c r="A30" s="84" t="s">
        <v>258</v>
      </c>
    </row>
    <row r="31" s="84" customFormat="1" ht="15.75" customHeight="1">
      <c r="A31" s="84" t="s">
        <v>259</v>
      </c>
    </row>
    <row r="32" s="84" customFormat="1" ht="15.75" customHeight="1">
      <c r="A32" s="84" t="s">
        <v>255</v>
      </c>
    </row>
    <row r="33" ht="15.75" customHeight="1">
      <c r="A33" s="84" t="s">
        <v>268</v>
      </c>
    </row>
  </sheetData>
  <printOptions/>
  <pageMargins left="0.75" right="0.75" top="1" bottom="1" header="0.5" footer="0.5"/>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2" sqref="A2"/>
    </sheetView>
  </sheetViews>
  <sheetFormatPr defaultColWidth="9.140625" defaultRowHeight="12.75"/>
  <cols>
    <col min="1" max="1" width="35.7109375" style="0" customWidth="1"/>
    <col min="2" max="2" width="18.7109375" style="0" customWidth="1"/>
    <col min="4" max="4" width="35.7109375" style="0" customWidth="1"/>
    <col min="11" max="11" width="1.7109375" style="0" customWidth="1"/>
    <col min="12" max="12" width="15.7109375" style="0" customWidth="1"/>
    <col min="13" max="13" width="17.7109375" style="0" customWidth="1"/>
  </cols>
  <sheetData>
    <row r="1" ht="15.75">
      <c r="A1" s="30" t="s">
        <v>124</v>
      </c>
    </row>
    <row r="2" spans="12:13" ht="12.75">
      <c r="L2" s="140" t="s">
        <v>72</v>
      </c>
      <c r="M2" s="140"/>
    </row>
    <row r="3" spans="2:13" ht="17.25" customHeight="1">
      <c r="B3" s="38" t="s">
        <v>4</v>
      </c>
      <c r="C3" s="38" t="s">
        <v>5</v>
      </c>
      <c r="D3" s="26"/>
      <c r="E3" s="38" t="s">
        <v>6</v>
      </c>
      <c r="F3" s="38" t="s">
        <v>7</v>
      </c>
      <c r="G3" s="38" t="s">
        <v>8</v>
      </c>
      <c r="H3" s="38" t="s">
        <v>135</v>
      </c>
      <c r="I3" s="38" t="s">
        <v>122</v>
      </c>
      <c r="J3" s="38" t="s">
        <v>68</v>
      </c>
      <c r="L3" s="138" t="s">
        <v>70</v>
      </c>
      <c r="M3" s="138" t="s">
        <v>71</v>
      </c>
    </row>
    <row r="4" spans="1:13" ht="17.25" customHeight="1" thickBot="1">
      <c r="A4" s="32" t="s">
        <v>9</v>
      </c>
      <c r="B4" s="33">
        <v>36342</v>
      </c>
      <c r="C4" s="33">
        <v>37073</v>
      </c>
      <c r="D4" s="32" t="s">
        <v>96</v>
      </c>
      <c r="E4" s="33">
        <v>37438</v>
      </c>
      <c r="F4" s="33">
        <v>37803</v>
      </c>
      <c r="G4" s="33">
        <v>38169</v>
      </c>
      <c r="H4" s="33">
        <v>38534</v>
      </c>
      <c r="I4" s="33">
        <v>38899</v>
      </c>
      <c r="J4" s="33">
        <v>39264</v>
      </c>
      <c r="L4" s="139"/>
      <c r="M4" s="139"/>
    </row>
    <row r="5" spans="1:13" ht="25.5">
      <c r="A5" s="34" t="s">
        <v>97</v>
      </c>
      <c r="B5" s="17" t="s">
        <v>98</v>
      </c>
      <c r="C5" s="17" t="s">
        <v>98</v>
      </c>
      <c r="D5" s="34" t="s">
        <v>97</v>
      </c>
      <c r="E5" s="17" t="s">
        <v>98</v>
      </c>
      <c r="F5" s="17" t="s">
        <v>98</v>
      </c>
      <c r="G5" s="17" t="s">
        <v>98</v>
      </c>
      <c r="H5" s="17" t="s">
        <v>98</v>
      </c>
      <c r="I5" s="17" t="s">
        <v>98</v>
      </c>
      <c r="J5" s="17" t="s">
        <v>98</v>
      </c>
      <c r="L5" s="17" t="s">
        <v>98</v>
      </c>
      <c r="M5" s="17" t="s">
        <v>98</v>
      </c>
    </row>
    <row r="7" spans="1:14" ht="63.75">
      <c r="A7" s="34" t="s">
        <v>99</v>
      </c>
      <c r="B7" s="35">
        <v>132.2</v>
      </c>
      <c r="C7" s="35">
        <v>128.45</v>
      </c>
      <c r="D7" s="34" t="s">
        <v>100</v>
      </c>
      <c r="E7" s="35">
        <v>141.1</v>
      </c>
      <c r="F7" s="35">
        <v>141.1</v>
      </c>
      <c r="G7">
        <v>126.01</v>
      </c>
      <c r="H7" s="35">
        <v>126.01</v>
      </c>
      <c r="I7" s="35">
        <v>111</v>
      </c>
      <c r="J7" s="35">
        <v>111</v>
      </c>
      <c r="L7" s="35">
        <v>1.71</v>
      </c>
      <c r="M7" s="35">
        <v>109.29</v>
      </c>
      <c r="N7" s="35"/>
    </row>
    <row r="8" spans="2:6" ht="12.75">
      <c r="B8" s="35"/>
      <c r="C8" s="35"/>
      <c r="E8" s="35"/>
      <c r="F8" s="35"/>
    </row>
    <row r="9" spans="1:14" ht="38.25">
      <c r="A9" s="34" t="s">
        <v>101</v>
      </c>
      <c r="B9" s="35">
        <v>46.28</v>
      </c>
      <c r="C9" s="35">
        <v>44.96</v>
      </c>
      <c r="D9" s="34" t="s">
        <v>102</v>
      </c>
      <c r="E9" s="35">
        <v>49.39</v>
      </c>
      <c r="F9" s="35">
        <v>49.39</v>
      </c>
      <c r="G9" s="35">
        <v>44.1</v>
      </c>
      <c r="H9" s="35">
        <v>44.1</v>
      </c>
      <c r="I9" s="35">
        <v>38.86</v>
      </c>
      <c r="J9" s="35">
        <v>38.86</v>
      </c>
      <c r="L9" s="35">
        <v>0.61</v>
      </c>
      <c r="M9" s="35">
        <v>38.25</v>
      </c>
      <c r="N9" s="35"/>
    </row>
    <row r="10" spans="2:7" ht="12.75">
      <c r="B10" s="35"/>
      <c r="C10" s="35"/>
      <c r="E10" s="35"/>
      <c r="F10" s="35"/>
      <c r="G10" s="35"/>
    </row>
    <row r="11" spans="1:14" ht="12.75">
      <c r="A11" t="s">
        <v>103</v>
      </c>
      <c r="B11" s="35">
        <v>138.81</v>
      </c>
      <c r="C11" s="35">
        <v>134.87</v>
      </c>
      <c r="D11" t="s">
        <v>104</v>
      </c>
      <c r="E11" s="35">
        <v>211.65</v>
      </c>
      <c r="F11" s="35">
        <v>211.66</v>
      </c>
      <c r="G11" s="35">
        <v>189.02</v>
      </c>
      <c r="H11" s="35">
        <v>189.02</v>
      </c>
      <c r="I11" s="35">
        <v>166.5</v>
      </c>
      <c r="J11" s="35">
        <v>166.5</v>
      </c>
      <c r="L11" s="35">
        <v>2.56</v>
      </c>
      <c r="M11" s="35">
        <v>163.94</v>
      </c>
      <c r="N11" s="35"/>
    </row>
    <row r="12" spans="5:7" ht="12.75">
      <c r="E12" s="35"/>
      <c r="F12" s="35"/>
      <c r="G12" s="35"/>
    </row>
    <row r="13" spans="4:14" ht="12.75">
      <c r="D13" s="34" t="s">
        <v>105</v>
      </c>
      <c r="E13" s="35">
        <v>141.1</v>
      </c>
      <c r="F13" s="35">
        <v>141.1</v>
      </c>
      <c r="G13" s="35">
        <v>126.01</v>
      </c>
      <c r="H13" s="35">
        <v>126.01</v>
      </c>
      <c r="I13" s="35">
        <v>111</v>
      </c>
      <c r="J13" s="35">
        <v>111</v>
      </c>
      <c r="L13" s="35">
        <v>1.71</v>
      </c>
      <c r="M13" s="35">
        <v>109.29</v>
      </c>
      <c r="N13" s="35"/>
    </row>
    <row r="14" spans="5:7" ht="12.75">
      <c r="E14" s="35"/>
      <c r="F14" s="35"/>
      <c r="G14" s="35"/>
    </row>
    <row r="15" spans="4:14" ht="51">
      <c r="D15" s="34" t="s">
        <v>106</v>
      </c>
      <c r="E15" s="35">
        <v>166.1</v>
      </c>
      <c r="F15" s="35">
        <v>200.96</v>
      </c>
      <c r="G15" s="35">
        <v>189.44</v>
      </c>
      <c r="H15" s="35">
        <v>198.03</v>
      </c>
      <c r="I15" s="35">
        <v>184.98</v>
      </c>
      <c r="J15" s="35">
        <v>198.33</v>
      </c>
      <c r="L15" s="35">
        <v>89.04</v>
      </c>
      <c r="M15" s="35">
        <v>109.29</v>
      </c>
      <c r="N15" s="35"/>
    </row>
    <row r="16" spans="4:7" ht="12.75">
      <c r="D16" s="34"/>
      <c r="E16" s="35"/>
      <c r="F16" s="35"/>
      <c r="G16" s="35"/>
    </row>
    <row r="17" spans="2:14" ht="38.25">
      <c r="B17" s="31"/>
      <c r="D17" s="34" t="s">
        <v>107</v>
      </c>
      <c r="E17" s="35">
        <v>58.14</v>
      </c>
      <c r="F17" s="35">
        <v>70.34</v>
      </c>
      <c r="G17" s="35">
        <v>66.3</v>
      </c>
      <c r="H17" s="35">
        <v>69.31</v>
      </c>
      <c r="I17" s="35">
        <v>64.75</v>
      </c>
      <c r="J17" s="35">
        <v>69.41</v>
      </c>
      <c r="L17" s="35">
        <v>31.16</v>
      </c>
      <c r="M17" s="35">
        <v>38.25</v>
      </c>
      <c r="N17" s="35"/>
    </row>
    <row r="18" spans="1:7" ht="12.75">
      <c r="A18" s="36"/>
      <c r="E18" s="35"/>
      <c r="G18" s="35"/>
    </row>
    <row r="19" spans="1:14" ht="12.75">
      <c r="A19" s="34"/>
      <c r="D19" t="s">
        <v>108</v>
      </c>
      <c r="E19" s="35">
        <v>249.15</v>
      </c>
      <c r="F19">
        <v>271.52</v>
      </c>
      <c r="G19" s="35">
        <v>259.74</v>
      </c>
      <c r="H19">
        <v>270.31</v>
      </c>
      <c r="I19" s="35">
        <v>259.59</v>
      </c>
      <c r="J19" s="35">
        <v>276.13</v>
      </c>
      <c r="L19" s="35">
        <v>112.19</v>
      </c>
      <c r="M19" s="35">
        <v>163.94</v>
      </c>
      <c r="N19" s="35"/>
    </row>
    <row r="20" spans="5:7" ht="12.75">
      <c r="E20" s="35"/>
      <c r="G20" s="35"/>
    </row>
    <row r="21" spans="1:14" ht="25.5">
      <c r="A21" s="34"/>
      <c r="D21" s="34" t="s">
        <v>280</v>
      </c>
      <c r="E21" s="35">
        <v>176.1</v>
      </c>
      <c r="F21">
        <v>221.31</v>
      </c>
      <c r="G21" s="35">
        <v>210.81</v>
      </c>
      <c r="H21">
        <v>221.43</v>
      </c>
      <c r="I21">
        <v>200.62</v>
      </c>
      <c r="J21">
        <v>217.03</v>
      </c>
      <c r="L21">
        <v>107.74</v>
      </c>
      <c r="M21">
        <v>109.29</v>
      </c>
      <c r="N21" s="35"/>
    </row>
    <row r="23" ht="12.75">
      <c r="A23" s="37" t="s">
        <v>281</v>
      </c>
    </row>
    <row r="24" ht="12.75">
      <c r="A24" s="2" t="s">
        <v>284</v>
      </c>
    </row>
    <row r="25" ht="12.75">
      <c r="A25" t="s">
        <v>282</v>
      </c>
    </row>
    <row r="27" ht="12.75">
      <c r="A27" s="2" t="s">
        <v>0</v>
      </c>
    </row>
    <row r="28" ht="12.75">
      <c r="A28" t="s">
        <v>282</v>
      </c>
    </row>
    <row r="30" ht="12.75">
      <c r="A30" s="2" t="s">
        <v>1</v>
      </c>
    </row>
    <row r="31" ht="12.75">
      <c r="A31" t="s">
        <v>283</v>
      </c>
    </row>
    <row r="33" ht="12.75">
      <c r="A33" s="2" t="s">
        <v>2</v>
      </c>
    </row>
    <row r="34" ht="12.75">
      <c r="A34" t="s">
        <v>283</v>
      </c>
    </row>
    <row r="36" ht="12.75">
      <c r="A36" s="2" t="s">
        <v>3</v>
      </c>
    </row>
    <row r="37" ht="12.75">
      <c r="A37" t="s">
        <v>283</v>
      </c>
    </row>
    <row r="39" ht="12.75">
      <c r="A39" t="s">
        <v>136</v>
      </c>
    </row>
    <row r="40" ht="12.75">
      <c r="A40" t="s">
        <v>283</v>
      </c>
    </row>
    <row r="42" ht="12.75">
      <c r="A42" t="s">
        <v>123</v>
      </c>
    </row>
    <row r="43" ht="12.75">
      <c r="A43" t="s">
        <v>283</v>
      </c>
    </row>
    <row r="45" ht="12.75">
      <c r="A45" t="s">
        <v>69</v>
      </c>
    </row>
    <row r="46" ht="12.75">
      <c r="A46" t="s">
        <v>283</v>
      </c>
    </row>
  </sheetData>
  <mergeCells count="3">
    <mergeCell ref="L3:L4"/>
    <mergeCell ref="M3:M4"/>
    <mergeCell ref="L2:M2"/>
  </mergeCells>
  <printOptions/>
  <pageMargins left="0.75" right="0.75" top="1" bottom="1" header="0.5" footer="0.5"/>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31"/>
  <sheetViews>
    <sheetView workbookViewId="0" topLeftCell="A1">
      <selection activeCell="A1" sqref="A1"/>
    </sheetView>
  </sheetViews>
  <sheetFormatPr defaultColWidth="9.140625" defaultRowHeight="12.75"/>
  <sheetData>
    <row r="1" ht="12.75">
      <c r="A1" s="1" t="s">
        <v>22</v>
      </c>
    </row>
    <row r="2" ht="12.75">
      <c r="A2" s="16" t="s">
        <v>398</v>
      </c>
    </row>
    <row r="3" ht="12.75">
      <c r="A3" s="16" t="s">
        <v>59</v>
      </c>
    </row>
    <row r="4" ht="12.75">
      <c r="A4" s="16" t="s">
        <v>60</v>
      </c>
    </row>
    <row r="5" ht="12.75">
      <c r="A5" s="16" t="s">
        <v>63</v>
      </c>
    </row>
    <row r="6" ht="12.75">
      <c r="A6" s="16" t="s">
        <v>85</v>
      </c>
    </row>
    <row r="7" ht="12.75">
      <c r="A7" s="16" t="s">
        <v>371</v>
      </c>
    </row>
    <row r="8" ht="12.75">
      <c r="A8" s="16" t="s">
        <v>380</v>
      </c>
    </row>
    <row r="9" ht="12.75">
      <c r="A9" s="16" t="s">
        <v>383</v>
      </c>
    </row>
    <row r="10" ht="12.75">
      <c r="A10" s="16" t="s">
        <v>384</v>
      </c>
    </row>
    <row r="11" ht="12.75">
      <c r="A11" s="16" t="s">
        <v>399</v>
      </c>
    </row>
    <row r="12" ht="12.75">
      <c r="A12" s="16" t="s">
        <v>387</v>
      </c>
    </row>
    <row r="13" ht="12.75">
      <c r="A13" s="16" t="s">
        <v>400</v>
      </c>
    </row>
    <row r="14" ht="12.75">
      <c r="A14" s="16" t="s">
        <v>395</v>
      </c>
    </row>
    <row r="15" ht="12.75">
      <c r="A15" s="16" t="s">
        <v>401</v>
      </c>
    </row>
    <row r="16" ht="12.75">
      <c r="A16" s="16" t="s">
        <v>226</v>
      </c>
    </row>
    <row r="17" ht="12.75">
      <c r="A17" s="16" t="s">
        <v>441</v>
      </c>
    </row>
    <row r="18" ht="12.75">
      <c r="A18" s="16" t="s">
        <v>26</v>
      </c>
    </row>
    <row r="19" ht="12.75">
      <c r="A19" s="16" t="s">
        <v>27</v>
      </c>
    </row>
    <row r="20" ht="12.75">
      <c r="A20" s="16" t="s">
        <v>467</v>
      </c>
    </row>
    <row r="21" ht="12.75">
      <c r="A21" s="16" t="s">
        <v>464</v>
      </c>
    </row>
    <row r="22" ht="12.75">
      <c r="A22" s="16" t="s">
        <v>201</v>
      </c>
    </row>
    <row r="23" ht="12.75">
      <c r="A23" s="16" t="s">
        <v>134</v>
      </c>
    </row>
    <row r="24" ht="12.75">
      <c r="A24" s="16" t="s">
        <v>437</v>
      </c>
    </row>
    <row r="25" ht="12.75">
      <c r="A25" s="16" t="s">
        <v>125</v>
      </c>
    </row>
    <row r="26" ht="12.75">
      <c r="A26" s="16" t="s">
        <v>128</v>
      </c>
    </row>
    <row r="27" ht="12.75">
      <c r="A27" s="16" t="s">
        <v>379</v>
      </c>
    </row>
    <row r="28" ht="12.75">
      <c r="A28" s="16" t="s">
        <v>218</v>
      </c>
    </row>
    <row r="29" ht="12.75">
      <c r="A29" s="16" t="s">
        <v>90</v>
      </c>
    </row>
    <row r="30" ht="12.75">
      <c r="A30" s="16" t="s">
        <v>306</v>
      </c>
    </row>
    <row r="31" ht="12.75">
      <c r="A31" s="16" t="s">
        <v>339</v>
      </c>
    </row>
  </sheetData>
  <printOptions/>
  <pageMargins left="0.75" right="0.75" top="1" bottom="1" header="0.5" footer="0.5"/>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9.140625" defaultRowHeight="12.75"/>
  <cols>
    <col min="1" max="1" width="25.8515625" style="0" bestFit="1" customWidth="1"/>
  </cols>
  <sheetData>
    <row r="2" spans="2:9" ht="12.75">
      <c r="B2" t="s">
        <v>444</v>
      </c>
      <c r="C2" t="s">
        <v>445</v>
      </c>
      <c r="D2" t="s">
        <v>446</v>
      </c>
      <c r="E2" t="s">
        <v>447</v>
      </c>
      <c r="F2" t="s">
        <v>448</v>
      </c>
      <c r="G2" t="s">
        <v>449</v>
      </c>
      <c r="I2" t="s">
        <v>450</v>
      </c>
    </row>
    <row r="3" spans="2:9" ht="12.75">
      <c r="B3" t="s">
        <v>451</v>
      </c>
      <c r="I3" t="s">
        <v>451</v>
      </c>
    </row>
    <row r="4" spans="1:9" ht="12.75">
      <c r="A4" t="s">
        <v>452</v>
      </c>
      <c r="B4">
        <v>46</v>
      </c>
      <c r="C4">
        <f>237+176+68-14</f>
        <v>467</v>
      </c>
      <c r="D4">
        <f>255+250+69-18</f>
        <v>556</v>
      </c>
      <c r="E4">
        <f>286+253+70-21</f>
        <v>588</v>
      </c>
      <c r="F4">
        <v>600</v>
      </c>
      <c r="G4">
        <v>600</v>
      </c>
      <c r="I4">
        <f>SUM(B4:G4)</f>
        <v>2857</v>
      </c>
    </row>
    <row r="5" spans="2:7" ht="12.75">
      <c r="B5" s="141" t="s">
        <v>453</v>
      </c>
      <c r="C5" s="141"/>
      <c r="D5" s="141"/>
      <c r="E5" s="141"/>
      <c r="F5" s="141" t="s">
        <v>454</v>
      </c>
      <c r="G5" s="141"/>
    </row>
    <row r="6" spans="1:9" ht="12.75">
      <c r="A6" t="s">
        <v>455</v>
      </c>
      <c r="B6">
        <v>20</v>
      </c>
      <c r="C6">
        <v>120</v>
      </c>
      <c r="D6">
        <v>120</v>
      </c>
      <c r="E6">
        <v>125</v>
      </c>
      <c r="F6">
        <v>130</v>
      </c>
      <c r="G6">
        <v>130</v>
      </c>
      <c r="I6">
        <f>SUM(B6:G6)</f>
        <v>645</v>
      </c>
    </row>
    <row r="7" spans="2:7" ht="12.75">
      <c r="B7" s="141" t="s">
        <v>453</v>
      </c>
      <c r="C7" s="141"/>
      <c r="D7" s="141"/>
      <c r="E7" s="141"/>
      <c r="F7" s="141"/>
      <c r="G7" s="67" t="s">
        <v>456</v>
      </c>
    </row>
    <row r="8" ht="12.75">
      <c r="A8" t="s">
        <v>457</v>
      </c>
    </row>
    <row r="10" spans="1:9" ht="12.75">
      <c r="A10" t="s">
        <v>458</v>
      </c>
      <c r="E10">
        <v>142</v>
      </c>
      <c r="F10">
        <v>142</v>
      </c>
      <c r="G10">
        <v>142</v>
      </c>
      <c r="I10">
        <f>SUM(B10:G10)</f>
        <v>426</v>
      </c>
    </row>
    <row r="12" spans="1:9" ht="12.75">
      <c r="A12" t="s">
        <v>459</v>
      </c>
      <c r="E12">
        <v>33</v>
      </c>
      <c r="F12">
        <v>33</v>
      </c>
      <c r="G12">
        <v>33</v>
      </c>
      <c r="I12">
        <f>SUM(B12:G12)</f>
        <v>99</v>
      </c>
    </row>
    <row r="13" spans="1:7" ht="12.75">
      <c r="A13" s="141" t="s">
        <v>461</v>
      </c>
      <c r="B13" s="141"/>
      <c r="C13" s="141"/>
      <c r="D13" s="141"/>
      <c r="E13" s="141"/>
      <c r="F13" s="141"/>
      <c r="G13" s="141"/>
    </row>
    <row r="14" spans="9:10" ht="12.75">
      <c r="I14">
        <f>SUM(I4:I12)</f>
        <v>4027</v>
      </c>
      <c r="J14" t="s">
        <v>460</v>
      </c>
    </row>
  </sheetData>
  <mergeCells count="4">
    <mergeCell ref="A13:G13"/>
    <mergeCell ref="B5:E5"/>
    <mergeCell ref="F5:G5"/>
    <mergeCell ref="B7:F7"/>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Parliamentary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Antony Flux</dc:creator>
  <cp:keywords/>
  <dc:description/>
  <cp:lastModifiedBy>Rebekah Clement</cp:lastModifiedBy>
  <cp:lastPrinted>2008-05-20T03:45:54Z</cp:lastPrinted>
  <dcterms:created xsi:type="dcterms:W3CDTF">2002-02-25T20:54:35Z</dcterms:created>
  <dcterms:modified xsi:type="dcterms:W3CDTF">2008-05-20T03:52:02Z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A159366</vt:lpwstr>
  </property>
  <property fmtid="{D5CDD505-2E9C-101B-9397-08002B2CF9AE}" pid="3" name="Objective-Comment">
    <vt:lpwstr/>
  </property>
  <property fmtid="{D5CDD505-2E9C-101B-9397-08002B2CF9AE}" pid="4" name="Objective-CreationStamp">
    <vt:filetime>2007-05-18T00:00:00Z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2008-04-23T00:00:00Z</vt:filetime>
  </property>
  <property fmtid="{D5CDD505-2E9C-101B-9397-08002B2CF9AE}" pid="8" name="Objective-ModificationStamp">
    <vt:filetime>2008-04-23T00:00:00Z</vt:filetime>
  </property>
  <property fmtid="{D5CDD505-2E9C-101B-9397-08002B2CF9AE}" pid="9" name="Objective-Owner">
    <vt:lpwstr>Grant Cleland</vt:lpwstr>
  </property>
  <property fmtid="{D5CDD505-2E9C-101B-9397-08002B2CF9AE}" pid="10" name="Objective-Path">
    <vt:lpwstr>Objective Global Folder:PARLIAMENTARY SERVICE TAXONOMY:Services:Information services:Research tools:Taxation:Taxation general:</vt:lpwstr>
  </property>
  <property fmtid="{D5CDD505-2E9C-101B-9397-08002B2CF9AE}" pid="11" name="Objective-Parent">
    <vt:lpwstr>Taxation general</vt:lpwstr>
  </property>
  <property fmtid="{D5CDD505-2E9C-101B-9397-08002B2CF9AE}" pid="12" name="Objective-State">
    <vt:lpwstr>Published</vt:lpwstr>
  </property>
  <property fmtid="{D5CDD505-2E9C-101B-9397-08002B2CF9AE}" pid="13" name="Objective-Title">
    <vt:lpwstr>Tax &amp; levy changes since November 1999</vt:lpwstr>
  </property>
  <property fmtid="{D5CDD505-2E9C-101B-9397-08002B2CF9AE}" pid="14" name="Objective-Version">
    <vt:lpwstr>7.0</vt:lpwstr>
  </property>
  <property fmtid="{D5CDD505-2E9C-101B-9397-08002B2CF9AE}" pid="15" name="Objective-VersionComment">
    <vt:lpwstr/>
  </property>
  <property fmtid="{D5CDD505-2E9C-101B-9397-08002B2CF9AE}" pid="16" name="Objective-VersionNumber">
    <vt:i4>16</vt:i4>
  </property>
  <property fmtid="{D5CDD505-2E9C-101B-9397-08002B2CF9AE}" pid="17" name="Objective-FileNumber">
    <vt:lpwstr>PS11289</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a Set Type [system]">
    <vt:lpwstr>Statistics</vt:lpwstr>
  </property>
  <property fmtid="{D5CDD505-2E9C-101B-9397-08002B2CF9AE}" pid="21" name="Objective-Agency Responsible [system]">
    <vt:lpwstr/>
  </property>
  <property fmtid="{D5CDD505-2E9C-101B-9397-08002B2CF9AE}" pid="22" name="Objective-Group Responsible [system]">
    <vt:lpwstr/>
  </property>
  <property fmtid="{D5CDD505-2E9C-101B-9397-08002B2CF9AE}" pid="23" name="Objective-Branch Responsible [system]">
    <vt:lpwstr/>
  </property>
</Properties>
</file>